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H-COMMLEGISLATIVEOVERSIGHT\CONNIE2\Agencies - Docs on Individual Agency pages\2 - Transportation, Department of\Finances&amp;Performance - Budgeting&amp;Spending\"/>
    </mc:Choice>
  </mc:AlternateContent>
  <bookViews>
    <workbookView xWindow="25635" yWindow="195" windowWidth="20370" windowHeight="9150" tabRatio="850" activeTab="1"/>
  </bookViews>
  <sheets>
    <sheet name="Strategic BudgetingOLDVERSION" sheetId="18" r:id="rId1"/>
    <sheet name="Strategic Budgeting NEW VERSION" sheetId="32" r:id="rId2"/>
    <sheet name="Sheet7" sheetId="9" r:id="rId3"/>
  </sheets>
  <externalReferences>
    <externalReference r:id="rId4"/>
  </externalReferences>
  <definedNames>
    <definedName name="AgencyName">'[1]Drop Down Options'!$A$1:$A$5</definedName>
    <definedName name="Eval">'[1]Drop Down Options'!$A$17:$A$21</definedName>
  </definedNames>
  <calcPr calcId="152511"/>
</workbook>
</file>

<file path=xl/calcChain.xml><?xml version="1.0" encoding="utf-8"?>
<calcChain xmlns="http://schemas.openxmlformats.org/spreadsheetml/2006/main">
  <c r="C79" i="32" l="1"/>
  <c r="C64" i="32"/>
  <c r="C63" i="32"/>
  <c r="G62" i="32"/>
  <c r="C62" i="32" s="1"/>
  <c r="G61" i="32"/>
  <c r="C59" i="32"/>
  <c r="K57" i="32"/>
  <c r="J57" i="32"/>
  <c r="I57" i="32"/>
  <c r="H57" i="32"/>
  <c r="F57" i="32"/>
  <c r="E57" i="32"/>
  <c r="D57" i="32"/>
  <c r="G56" i="32"/>
  <c r="C56" i="32" s="1"/>
  <c r="G55" i="32"/>
  <c r="C55" i="32" s="1"/>
  <c r="C53" i="32"/>
  <c r="C51" i="32"/>
  <c r="C49" i="32"/>
  <c r="C48" i="32"/>
  <c r="K46" i="32"/>
  <c r="J46" i="32"/>
  <c r="I46" i="32"/>
  <c r="H46" i="32"/>
  <c r="F46" i="32"/>
  <c r="E46" i="32"/>
  <c r="D46" i="32"/>
  <c r="G45" i="32"/>
  <c r="C45" i="32" s="1"/>
  <c r="K44" i="32"/>
  <c r="J44" i="32" s="1"/>
  <c r="C42" i="32"/>
  <c r="G40" i="32"/>
  <c r="C40" i="32" s="1"/>
  <c r="F38" i="32"/>
  <c r="E38" i="32"/>
  <c r="D38" i="32"/>
  <c r="G37" i="32"/>
  <c r="C37" i="32" s="1"/>
  <c r="C36" i="32"/>
  <c r="G34" i="32"/>
  <c r="G32" i="32" s="1"/>
  <c r="D34" i="32"/>
  <c r="K32" i="32"/>
  <c r="J32" i="32"/>
  <c r="I32" i="32"/>
  <c r="H32" i="32"/>
  <c r="F32" i="32"/>
  <c r="E32" i="32"/>
  <c r="C27" i="32"/>
  <c r="C26" i="32"/>
  <c r="G20" i="32"/>
  <c r="I17" i="32"/>
  <c r="I22" i="32" s="1"/>
  <c r="I29" i="32" s="1"/>
  <c r="H17" i="32"/>
  <c r="H22" i="32" s="1"/>
  <c r="H29" i="32" s="1"/>
  <c r="G17" i="32"/>
  <c r="K38" i="32" l="1"/>
  <c r="I44" i="32"/>
  <c r="J38" i="32"/>
  <c r="J65" i="32" s="1"/>
  <c r="J16" i="32" s="1"/>
  <c r="J17" i="32" s="1"/>
  <c r="J22" i="32" s="1"/>
  <c r="J29" i="32" s="1"/>
  <c r="K65" i="32"/>
  <c r="K16" i="32" s="1"/>
  <c r="K17" i="32" s="1"/>
  <c r="K22" i="32" s="1"/>
  <c r="K29" i="32" s="1"/>
  <c r="G22" i="32"/>
  <c r="G29" i="32" s="1"/>
  <c r="G38" i="32"/>
  <c r="G65" i="32" s="1"/>
  <c r="G46" i="32"/>
  <c r="C46" i="32" s="1"/>
  <c r="G57" i="32"/>
  <c r="C57" i="32" s="1"/>
  <c r="C34" i="32"/>
  <c r="E65" i="32"/>
  <c r="H44" i="32"/>
  <c r="I38" i="32"/>
  <c r="I65" i="32" s="1"/>
  <c r="D32" i="32"/>
  <c r="C32" i="32" s="1"/>
  <c r="C61" i="32"/>
  <c r="F65" i="32"/>
  <c r="D34" i="18"/>
  <c r="E20" i="32" l="1"/>
  <c r="E16" i="32" s="1"/>
  <c r="E17" i="32" s="1"/>
  <c r="E22" i="32" s="1"/>
  <c r="E29" i="32" s="1"/>
  <c r="F20" i="32"/>
  <c r="F16" i="32" s="1"/>
  <c r="F17" i="32" s="1"/>
  <c r="F22" i="32" s="1"/>
  <c r="F29" i="32" s="1"/>
  <c r="D65" i="32"/>
  <c r="H38" i="32"/>
  <c r="C44" i="32"/>
  <c r="D60" i="18"/>
  <c r="C38" i="32" l="1"/>
  <c r="C65" i="32" s="1"/>
  <c r="H65" i="32"/>
  <c r="D20" i="32"/>
  <c r="C20" i="32" s="1"/>
  <c r="I17" i="18"/>
  <c r="I22" i="18" s="1"/>
  <c r="G17" i="18"/>
  <c r="G22" i="18" s="1"/>
  <c r="F17" i="18"/>
  <c r="F22" i="18" s="1"/>
  <c r="E16" i="18"/>
  <c r="E17" i="18" s="1"/>
  <c r="H16" i="18"/>
  <c r="H17" i="18" s="1"/>
  <c r="H22" i="18" s="1"/>
  <c r="E60" i="18"/>
  <c r="D44" i="18"/>
  <c r="E20" i="18"/>
  <c r="C16" i="18" l="1"/>
  <c r="E22" i="18"/>
  <c r="C17" i="18"/>
  <c r="D16" i="32"/>
  <c r="C16" i="32" s="1"/>
  <c r="E54" i="18"/>
  <c r="F54" i="18"/>
  <c r="G54" i="18"/>
  <c r="H54" i="18"/>
  <c r="I54" i="18"/>
  <c r="D54" i="18"/>
  <c r="E44" i="18"/>
  <c r="F44" i="18"/>
  <c r="G44" i="18"/>
  <c r="H44" i="18"/>
  <c r="I44" i="18"/>
  <c r="I43" i="18"/>
  <c r="H43" i="18" s="1"/>
  <c r="C60" i="18"/>
  <c r="C59" i="18"/>
  <c r="C58" i="18"/>
  <c r="C56" i="18"/>
  <c r="C53" i="18"/>
  <c r="C51" i="18"/>
  <c r="C49" i="18"/>
  <c r="C47" i="18"/>
  <c r="C46" i="18"/>
  <c r="C41" i="18"/>
  <c r="C39" i="18"/>
  <c r="C36" i="18"/>
  <c r="C34" i="18"/>
  <c r="I37" i="18"/>
  <c r="D32" i="18"/>
  <c r="E32" i="18"/>
  <c r="F32" i="18"/>
  <c r="G32" i="18"/>
  <c r="H32" i="18"/>
  <c r="I32" i="18"/>
  <c r="I61" i="18" l="1"/>
  <c r="D17" i="32"/>
  <c r="D22" i="32" s="1"/>
  <c r="D29" i="32" s="1"/>
  <c r="C17" i="32"/>
  <c r="C22" i="32" s="1"/>
  <c r="C29" i="32" s="1"/>
  <c r="C44" i="18"/>
  <c r="H37" i="18"/>
  <c r="H61" i="18" s="1"/>
  <c r="G43" i="18"/>
  <c r="C32" i="18"/>
  <c r="G37" i="18" l="1"/>
  <c r="G61" i="18" s="1"/>
  <c r="F43" i="18"/>
  <c r="F37" i="18" l="1"/>
  <c r="F61" i="18" s="1"/>
  <c r="E37" i="18" l="1"/>
  <c r="E61" i="18" s="1"/>
  <c r="D61" i="18" l="1"/>
  <c r="D20" i="18" s="1"/>
  <c r="D22" i="18" s="1"/>
  <c r="C54" i="18"/>
  <c r="C43" i="18"/>
  <c r="D37" i="18"/>
  <c r="C37" i="18" s="1"/>
  <c r="C20" i="18" l="1"/>
  <c r="C22" i="18" s="1"/>
  <c r="C61" i="18"/>
  <c r="D29" i="18" l="1"/>
  <c r="E29" i="18"/>
  <c r="F29" i="18"/>
  <c r="G29" i="18"/>
  <c r="H29" i="18"/>
  <c r="I29" i="18"/>
  <c r="C29" i="18"/>
  <c r="C27" i="18" l="1"/>
  <c r="C26" i="18"/>
</calcChain>
</file>

<file path=xl/comments1.xml><?xml version="1.0" encoding="utf-8"?>
<comments xmlns="http://schemas.openxmlformats.org/spreadsheetml/2006/main">
  <authors>
    <author>Gibson, Lynsee</author>
  </authors>
  <commentList>
    <comment ref="D39" authorId="0" shapeId="0">
      <text>
        <r>
          <rPr>
            <b/>
            <sz val="9"/>
            <color indexed="81"/>
            <rFont val="Tahoma"/>
            <family val="2"/>
          </rPr>
          <t>Gibson, Lynsee:</t>
        </r>
        <r>
          <rPr>
            <sz val="9"/>
            <color indexed="81"/>
            <rFont val="Tahoma"/>
            <family val="2"/>
          </rPr>
          <t xml:space="preserve">
CTC H4230</t>
        </r>
      </text>
    </comment>
    <comment ref="D41" authorId="0" shapeId="0">
      <text>
        <r>
          <rPr>
            <b/>
            <sz val="9"/>
            <color indexed="81"/>
            <rFont val="Tahoma"/>
            <family val="2"/>
          </rPr>
          <t>Gibson, Lynsee:</t>
        </r>
        <r>
          <rPr>
            <sz val="9"/>
            <color indexed="81"/>
            <rFont val="Tahoma"/>
            <family val="2"/>
          </rPr>
          <t xml:space="preserve">
Act 98 Bridge Match</t>
        </r>
      </text>
    </comment>
    <comment ref="D56" authorId="0" shapeId="0">
      <text>
        <r>
          <rPr>
            <b/>
            <sz val="9"/>
            <color indexed="81"/>
            <rFont val="Tahoma"/>
            <family val="2"/>
          </rPr>
          <t>Gibson, Lynsee:</t>
        </r>
        <r>
          <rPr>
            <sz val="9"/>
            <color indexed="81"/>
            <rFont val="Tahoma"/>
            <family val="2"/>
          </rPr>
          <t xml:space="preserve">
Act 98 Interstate</t>
        </r>
      </text>
    </comment>
  </commentList>
</comments>
</file>

<file path=xl/comments2.xml><?xml version="1.0" encoding="utf-8"?>
<comments xmlns="http://schemas.openxmlformats.org/spreadsheetml/2006/main">
  <authors>
    <author>Gibson, Lynsee</author>
  </authors>
  <commentList>
    <comment ref="D40" authorId="0" shapeId="0">
      <text>
        <r>
          <rPr>
            <b/>
            <sz val="9"/>
            <color indexed="81"/>
            <rFont val="Tahoma"/>
            <family val="2"/>
          </rPr>
          <t>Gibson, Lynsee:</t>
        </r>
        <r>
          <rPr>
            <sz val="9"/>
            <color indexed="81"/>
            <rFont val="Tahoma"/>
            <family val="2"/>
          </rPr>
          <t xml:space="preserve">
CTC H4230</t>
        </r>
      </text>
    </comment>
    <comment ref="D42" authorId="0" shapeId="0">
      <text>
        <r>
          <rPr>
            <b/>
            <sz val="9"/>
            <color indexed="81"/>
            <rFont val="Tahoma"/>
            <family val="2"/>
          </rPr>
          <t>Gibson, Lynsee:</t>
        </r>
        <r>
          <rPr>
            <sz val="9"/>
            <color indexed="81"/>
            <rFont val="Tahoma"/>
            <family val="2"/>
          </rPr>
          <t xml:space="preserve">
Act 98 Bridge Match</t>
        </r>
      </text>
    </comment>
    <comment ref="D59" authorId="0" shapeId="0">
      <text>
        <r>
          <rPr>
            <b/>
            <sz val="9"/>
            <color indexed="81"/>
            <rFont val="Tahoma"/>
            <family val="2"/>
          </rPr>
          <t>Gibson, Lynsee:</t>
        </r>
        <r>
          <rPr>
            <sz val="9"/>
            <color indexed="81"/>
            <rFont val="Tahoma"/>
            <family val="2"/>
          </rPr>
          <t xml:space="preserve">
Act 98 Interstate</t>
        </r>
      </text>
    </comment>
  </commentList>
</comments>
</file>

<file path=xl/sharedStrings.xml><?xml version="1.0" encoding="utf-8"?>
<sst xmlns="http://schemas.openxmlformats.org/spreadsheetml/2006/main" count="243" uniqueCount="103">
  <si>
    <t>Totals</t>
  </si>
  <si>
    <t>Agency Responding</t>
  </si>
  <si>
    <t>Date of Submission</t>
  </si>
  <si>
    <t>Fiscal Year for which information below pertains</t>
  </si>
  <si>
    <t>State</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</si>
  <si>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</si>
  <si>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</si>
  <si>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</si>
  <si>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</si>
  <si>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</si>
  <si>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</si>
  <si>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</si>
  <si>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</si>
  <si>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r>
      <rPr>
        <sz val="12"/>
        <color theme="1"/>
        <rFont val="Calibri Light"/>
        <family val="2"/>
        <scheme val="major"/>
      </rPr>
      <t>Are expenditure of funds tracked through SCEIS?</t>
    </r>
    <r>
      <rPr>
        <b/>
        <sz val="12"/>
        <color theme="1"/>
        <rFont val="Calibri Light"/>
        <family val="2"/>
        <scheme val="major"/>
      </rPr>
      <t xml:space="preserve"> </t>
    </r>
    <r>
      <rPr>
        <sz val="12"/>
        <color theme="1"/>
        <rFont val="Calibri Light"/>
        <family val="2"/>
        <scheme val="major"/>
      </rPr>
      <t>(if no, state the system through which they are recorded so the total amount of expenditures could be verified, if needed)</t>
    </r>
  </si>
  <si>
    <t xml:space="preserve">Insert any additional explanations the agency would like to provide related to the information it provides below.  </t>
  </si>
  <si>
    <t>$ From Last Year Available to Spend this Year</t>
  </si>
  <si>
    <t>Is the Partner a State/Local Government Entity; College, University; or Other Business, Association, or Individual?</t>
  </si>
  <si>
    <t>State/Local Government Entity</t>
  </si>
  <si>
    <t>College/University</t>
  </si>
  <si>
    <t>Business, Association or Individual</t>
  </si>
  <si>
    <t>Only Agency Selected</t>
  </si>
  <si>
    <t xml:space="preserve">If the amounts in the two rows above are not the same, explain why : </t>
  </si>
  <si>
    <t>Amount budgeted/estimated to receive in this fiscal year:</t>
  </si>
  <si>
    <t>Source of Funds:</t>
  </si>
  <si>
    <t>Total Actually Available this Year</t>
  </si>
  <si>
    <t>n/a</t>
  </si>
  <si>
    <t>Explanations from the Agency regarding Part A:</t>
  </si>
  <si>
    <t>Is funding recurring or one-time?</t>
  </si>
  <si>
    <t>Recurring or one-time funding?</t>
  </si>
  <si>
    <t>Does the Agency have any restructuring recommendations</t>
  </si>
  <si>
    <t>Yes</t>
  </si>
  <si>
    <t>No</t>
  </si>
  <si>
    <t>2015-16</t>
  </si>
  <si>
    <t>$ Estimated to Receive this Year</t>
  </si>
  <si>
    <r>
      <t>Amount estimated to have available to spend this fiscal year</t>
    </r>
    <r>
      <rPr>
        <sz val="12"/>
        <color theme="1"/>
        <rFont val="Calibri Light"/>
        <family val="2"/>
        <scheme val="major"/>
      </rPr>
      <t xml:space="preserve"> (i.e. Amount available at end of previous fiscal year that agency can actually use in this fiscal year PLUS Amount budgeted/estimated to receive this fiscal year):</t>
    </r>
  </si>
  <si>
    <t>Restrictions on how agency is able to spend the funds from this source:</t>
  </si>
  <si>
    <t>Where Agency Budgeted to Spend Money this Year</t>
  </si>
  <si>
    <r>
      <rPr>
        <b/>
        <u/>
        <sz val="20"/>
        <color theme="1"/>
        <rFont val="Calibri Light"/>
        <family val="2"/>
        <scheme val="major"/>
      </rPr>
      <t>PART B</t>
    </r>
    <r>
      <rPr>
        <b/>
        <sz val="20"/>
        <color theme="1"/>
        <rFont val="Calibri Light"/>
        <family val="2"/>
        <scheme val="major"/>
      </rPr>
      <t xml:space="preserve">
</t>
    </r>
    <r>
      <rPr>
        <b/>
        <sz val="18"/>
        <color theme="1"/>
        <rFont val="Calibri Light"/>
        <family val="2"/>
        <scheme val="major"/>
      </rPr>
      <t>How Agency Budgeted Funds this Fiscal Year
(2015-16)</t>
    </r>
  </si>
  <si>
    <t>Explanations from the Agency regarding Part B:</t>
  </si>
  <si>
    <t>Does the agency believe this year's Restructuring Report was less burdensome than last year's?</t>
  </si>
  <si>
    <t xml:space="preserve">Is the source state, other or federal funding:  </t>
  </si>
  <si>
    <t>Amount available at end of previous fiscal year</t>
  </si>
  <si>
    <t>Enter explanation for each fund to the right</t>
  </si>
  <si>
    <r>
      <t xml:space="preserve">Total Budgeted to Spend on Objectives and Unrelated Purposes: </t>
    </r>
    <r>
      <rPr>
        <sz val="12"/>
        <color theme="1"/>
        <rFont val="Calibri Light"/>
        <family val="2"/>
        <scheme val="major"/>
      </rPr>
      <t>(this should be the same as Amount estimated to have available to spend this fiscal year)</t>
    </r>
  </si>
  <si>
    <t>Amount available at end of previous fiscal year that agency can actually use this fiscal year:</t>
  </si>
  <si>
    <t>Source of Funds: (the rows to the left should populate automatically from what the agency entered in Part A)</t>
  </si>
  <si>
    <t>Is source state, other or federal funding:  (the rows to the left should populate automatically from what the agency entered in Part A)</t>
  </si>
  <si>
    <r>
      <t xml:space="preserve">Amount estimated to have available to spend this fiscal year: </t>
    </r>
    <r>
      <rPr>
        <sz val="12"/>
        <color theme="1"/>
        <rFont val="Calibri Light"/>
        <family val="2"/>
        <scheme val="major"/>
      </rPr>
      <t>(the rows to the left should populate automatically from what the agency entered in Part A)</t>
    </r>
    <r>
      <rPr>
        <b/>
        <sz val="12"/>
        <color theme="1"/>
        <rFont val="Calibri Light"/>
        <family val="2"/>
        <scheme val="major"/>
      </rPr>
      <t xml:space="preserve"> </t>
    </r>
  </si>
  <si>
    <r>
      <rPr>
        <i/>
        <u/>
        <sz val="13"/>
        <color theme="1"/>
        <rFont val="Calibri Light"/>
        <family val="2"/>
        <scheme val="major"/>
      </rPr>
      <t>Part A Instructions</t>
    </r>
    <r>
      <rPr>
        <i/>
        <sz val="13"/>
        <color theme="1"/>
        <rFont val="Calibri Light"/>
        <family val="2"/>
        <scheme val="major"/>
      </rPr>
      <t xml:space="preserve">: </t>
    </r>
    <r>
      <rPr>
        <sz val="13"/>
        <color theme="1"/>
        <rFont val="Calibri Light"/>
        <family val="2"/>
        <scheme val="major"/>
      </rPr>
      <t xml:space="preserve"> </t>
    </r>
    <r>
      <rPr>
        <b/>
        <sz val="13"/>
        <color theme="1"/>
        <rFont val="Calibri Light"/>
        <family val="2"/>
        <scheme val="major"/>
      </rPr>
      <t>Estimated Funds Available this Fiscal Year (2015-16)</t>
    </r>
    <r>
      <rPr>
        <sz val="13"/>
        <color theme="1"/>
        <rFont val="Calibri Light"/>
        <family val="2"/>
        <scheme val="major"/>
      </rPr>
      <t xml:space="preserve">
1) Please enter each source of funds for the agency in a separate column.  Group the funding sources however is best for the agency (i.e.  general appropriation programs, proviso 18.2, proviso 19.3, grant ABC, grant XYZ, Motor Vehicle User Fees,  License Fines, etc.) to provide the information requested below each source (i.e. state, other or federal funding; recurring or one-time funding; etc.).  The agency is not restricted by the number of columns below so please delete or add as many as needed.  </t>
    </r>
    <r>
      <rPr>
        <b/>
        <sz val="13"/>
        <color theme="1"/>
        <rFont val="Calibri Light"/>
        <family val="2"/>
        <scheme val="major"/>
      </rPr>
      <t xml:space="preserve">However the agency chooses to group its funding sources, it should be clear through Part A and B, how much the agency estimates it has available to spend and where the agency has budgeted the funds it has available to spend.  </t>
    </r>
    <r>
      <rPr>
        <sz val="13"/>
        <color theme="1"/>
        <rFont val="Calibri Light"/>
        <family val="2"/>
        <scheme val="major"/>
      </rPr>
      <t xml:space="preserve">
 </t>
    </r>
  </si>
  <si>
    <r>
      <rPr>
        <b/>
        <u/>
        <sz val="20"/>
        <color theme="1"/>
        <rFont val="Calibri Light"/>
        <family val="2"/>
        <scheme val="major"/>
      </rPr>
      <t>PART A</t>
    </r>
    <r>
      <rPr>
        <b/>
        <sz val="20"/>
        <color theme="1"/>
        <rFont val="Calibri Light"/>
        <family val="2"/>
        <scheme val="major"/>
      </rPr>
      <t xml:space="preserve">
</t>
    </r>
    <r>
      <rPr>
        <b/>
        <sz val="18"/>
        <color theme="1"/>
        <rFont val="Calibri Light"/>
        <family val="2"/>
        <scheme val="major"/>
      </rPr>
      <t>Estimated Funds Available this Fiscal Year
(2015-16)</t>
    </r>
  </si>
  <si>
    <t xml:space="preserve">IMPORTANT TIME SAVING NOTE:  Please note that only one year of budgeted funds is requested.  Once an agency is under study with the House Legislative Oversight Committee, the Committee may request information on how the agency budgeted and spent money for the previous five years.  If an agency is chosen for study five years from now, the agency can quickly and easily combine the information from this chart for each of the last five years.  </t>
  </si>
  <si>
    <r>
      <rPr>
        <i/>
        <u/>
        <sz val="13"/>
        <color theme="1"/>
        <rFont val="Calibri Light"/>
        <family val="2"/>
        <scheme val="major"/>
      </rPr>
      <t>Part B Instructions</t>
    </r>
    <r>
      <rPr>
        <i/>
        <sz val="13"/>
        <color theme="1"/>
        <rFont val="Calibri Light"/>
        <family val="2"/>
        <scheme val="major"/>
      </rPr>
      <t>:</t>
    </r>
    <r>
      <rPr>
        <sz val="13"/>
        <color theme="1"/>
        <rFont val="Calibri Light"/>
        <family val="2"/>
        <scheme val="major"/>
      </rPr>
      <t xml:space="preserve">  </t>
    </r>
    <r>
      <rPr>
        <b/>
        <sz val="13"/>
        <color theme="1"/>
        <rFont val="Calibri Light"/>
        <family val="2"/>
        <scheme val="major"/>
      </rPr>
      <t>How Agency Budgeted Funds this Fiscal Year (2015-16)</t>
    </r>
    <r>
      <rPr>
        <sz val="13"/>
        <color theme="1"/>
        <rFont val="Calibri Light"/>
        <family val="2"/>
        <scheme val="major"/>
      </rPr>
      <t xml:space="preserve">
1) Enter each agency objective and description (i.e. Objective 1.1.1 - insert description of objective).  The agency can insert as many rows as necessary so that all objectives are included.  
2) After entering all of the objectives, enter each "unrelated purpose" for which money received by the agency will go (i.e. Unrelated Purpose #1 - insert description of unrelated purpose) on a separate row.  An "unrelated purpose" is money the agency is legislatively directed to spend on something that is not related to an agency objective (i.e. pass through, carry forward, etc.).  
3) Enter how much money from each source of funds the agency budgets to spend on each objective and unrelated purpose.  The "Total budgeted to spend on objectives and unrelated purposes" for each source of funds in Part B should equal the "Amount estimated to have available to spend this fiscal year" in Part A.  </t>
    </r>
  </si>
  <si>
    <t>South Carolina Department of Transportation</t>
  </si>
  <si>
    <t xml:space="preserve"> </t>
  </si>
  <si>
    <t>3.1 - Continue to support an ITS and Incident Management Program.:</t>
  </si>
  <si>
    <t>1 - Improve safety.:</t>
  </si>
  <si>
    <t>1.1 - Develop, implement, and manage a data-driven highway safety program.:</t>
  </si>
  <si>
    <t>1.1.1 - Reduce the number of fatalities and serious injuries on the state highway system.:</t>
  </si>
  <si>
    <t>1.2 - Promote Workforce Safety throughout the Agency.:</t>
  </si>
  <si>
    <t>1.2.1 - Reduce the number of workplace injuries and lost work hours.:</t>
  </si>
  <si>
    <t>2 - Preserve our transportation infrastructure.:</t>
  </si>
  <si>
    <t>2.1 - Develop a risk-based asset management plan that optimizes investments in our roads and bridges.:</t>
  </si>
  <si>
    <t>2.1.1 - Decrease number of roads and bridges moving from "good to fair" and "fair to poor.":</t>
  </si>
  <si>
    <t>2.2 - Develop a risk-based program targeting posted and closed bridges.:</t>
  </si>
  <si>
    <t>2.2.1 - Strategically reduce the number of posted and closed bridges.:</t>
  </si>
  <si>
    <t>2.3 - Use the transit asset management system to optimize replacement of public transit vehicles.:</t>
  </si>
  <si>
    <t>2.3.1 - Reduce the portion of the state's public transit fleet that has reached minimum useful life.:</t>
  </si>
  <si>
    <t>3 - Optimize mobility.:</t>
  </si>
  <si>
    <t>3.1.1 - Increase Traffic Management System coverage of strategic locations to enhance incident notification and hurricane evacuation.:</t>
  </si>
  <si>
    <t>3.1.2 - Increase the number of lane miles of incident response coverage to increase safety and response to disabled motorists and incidents.:</t>
  </si>
  <si>
    <t>3.2 - Develop and implement a performance-based transit program.:</t>
  </si>
  <si>
    <t>3.2.1 - Improve transit ridership and efficiency.:</t>
  </si>
  <si>
    <t>3.3 - Continue support for a three-year pilot program in counties introducing public transit service for the first time.:</t>
  </si>
  <si>
    <t>3.3.1 - Increase access to public transit services.:</t>
  </si>
  <si>
    <t>3.4 - Identify and deliver projects that relieve bottlenecks and recurring congestion.:</t>
  </si>
  <si>
    <t>3.4.1 - Reduce congestion on our highway system.:</t>
  </si>
  <si>
    <t>4 - Enhance a strengthening economy.*:</t>
  </si>
  <si>
    <t>4.1 - Identify SC Freight Network and incorporate appropriate considerations into project ranking criteria.:</t>
  </si>
  <si>
    <t>4.1.1 - Improve freight mobility along freight corridors.:</t>
  </si>
  <si>
    <t>4.2 - Strengthen the responsibilities of the Office of Minority Affairs and Small Business.:</t>
  </si>
  <si>
    <t>4.2.1 - Increase participation by minority, women, and small owned businesses.:</t>
  </si>
  <si>
    <t>5 - Debt Service
(MPO/COG/Interstate/SCTIB/CTC):</t>
  </si>
  <si>
    <t>6 - Engineering and support services:</t>
  </si>
  <si>
    <t>1001 State</t>
  </si>
  <si>
    <t>4490 Highway Operating Account - Restricted</t>
  </si>
  <si>
    <t>47D7 Port Access - Restricted</t>
  </si>
  <si>
    <t>4095 Tolls - Restricted</t>
  </si>
  <si>
    <t>4862 Non Federal Aid - Restricted</t>
  </si>
  <si>
    <t>State (General)</t>
  </si>
  <si>
    <t>Other</t>
  </si>
  <si>
    <t xml:space="preserve">1001 State - SCTIB Act 98 </t>
  </si>
  <si>
    <t>Recurring/Non-Recurring</t>
  </si>
  <si>
    <t>Recurring</t>
  </si>
  <si>
    <t>Non-Recurring</t>
  </si>
  <si>
    <t>Amount available at end of previous fiscal year  *</t>
  </si>
  <si>
    <t>yes</t>
  </si>
  <si>
    <t>4 - Enhance a strengthening economy</t>
  </si>
  <si>
    <t>6 - CTC Pass Thru</t>
  </si>
  <si>
    <r>
      <rPr>
        <b/>
        <u/>
        <sz val="12"/>
        <color theme="1"/>
        <rFont val="Calibri Light"/>
        <family val="2"/>
        <scheme val="major"/>
      </rPr>
      <t>PART A</t>
    </r>
    <r>
      <rPr>
        <b/>
        <sz val="12"/>
        <color theme="1"/>
        <rFont val="Calibri Light"/>
        <family val="2"/>
        <scheme val="major"/>
      </rPr>
      <t xml:space="preserve">
Estimated Funds Available this Fiscal Year
(2015-16)</t>
    </r>
  </si>
  <si>
    <r>
      <rPr>
        <b/>
        <u/>
        <sz val="12"/>
        <color theme="1"/>
        <rFont val="Calibri Light"/>
        <family val="2"/>
        <scheme val="major"/>
      </rPr>
      <t>PART B</t>
    </r>
    <r>
      <rPr>
        <b/>
        <sz val="12"/>
        <color theme="1"/>
        <rFont val="Calibri Light"/>
        <family val="2"/>
        <scheme val="major"/>
      </rPr>
      <t xml:space="preserve">
How Agency Budgeted Funds this Fiscal Year
(2015-16)</t>
    </r>
  </si>
  <si>
    <t>1001- State - CTC (County Transportation Committee Road Program) H-4230.</t>
  </si>
  <si>
    <t>Portion of Engineering Admin/Gen. Admin/ Support Services</t>
  </si>
  <si>
    <t xml:space="preserve">* SCDOT carryforward amounts are programmed for funding multi-year projects.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</si>
</sst>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0"/>
    <numFmt numFmtId="166" formatCode="_(&quot;$&quot;* #,##0_);_(&quot;$&quot;* \(#,##0\);_(&quot;$&quot;* &quot;-&quot;??_);_(@_)"/>
    <numFmt numFmtId="167" formatCode="_(* #,##0_);_(* \(#,##0\);_(* &quot;-&quot;??_);_(@_)"/>
  </numFmts>
  <fonts count="27" x14ac:knownFonts="1">
    <font>
      <sz val="10"/>
      <color theme="1"/>
      <name val="Arial"/>
      <family val="2"/>
    </font>
    <font>
      <sz val="11"/>
      <color theme="1"/>
      <name val="Calibri"/>
      <family val="2"/>
      <scheme val="minor"/>
    </font>
    <font>
      <sz val="11"/>
      <color theme="1"/>
      <name val="Calibri"/>
      <family val="2"/>
      <scheme val="minor"/>
    </font>
    <font>
      <b/>
      <sz val="10"/>
      <color theme="1"/>
      <name val="Arial"/>
      <family val="2"/>
    </font>
    <font>
      <sz val="12"/>
      <color theme="1"/>
      <name val="Times New Roman"/>
      <family val="1"/>
    </font>
    <font>
      <sz val="12"/>
      <color theme="1"/>
      <name val="Arial"/>
      <family val="2"/>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b/>
      <sz val="20"/>
      <color theme="1"/>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sz val="13"/>
      <color theme="1"/>
      <name val="Arial"/>
      <family val="2"/>
    </font>
    <font>
      <b/>
      <sz val="13"/>
      <color theme="1"/>
      <name val="Calibri Light"/>
      <family val="2"/>
      <scheme val="major"/>
    </font>
    <font>
      <b/>
      <u/>
      <sz val="12"/>
      <color theme="1"/>
      <name val="Calibri Light"/>
      <family val="2"/>
      <scheme val="major"/>
    </font>
    <font>
      <b/>
      <i/>
      <sz val="12"/>
      <color theme="1"/>
      <name val="Calibri Light"/>
      <family val="2"/>
      <scheme val="major"/>
    </font>
    <font>
      <b/>
      <u/>
      <sz val="20"/>
      <color theme="1"/>
      <name val="Calibri Light"/>
      <family val="2"/>
      <scheme val="major"/>
    </font>
    <font>
      <b/>
      <sz val="18"/>
      <color theme="1"/>
      <name val="Calibri Light"/>
      <family val="2"/>
      <scheme val="major"/>
    </font>
    <font>
      <sz val="11"/>
      <color theme="1"/>
      <name val="Calibri Light"/>
      <family val="2"/>
      <scheme val="major"/>
    </font>
    <font>
      <sz val="10"/>
      <color theme="1"/>
      <name val="Arial"/>
      <family val="2"/>
    </font>
    <font>
      <sz val="9"/>
      <color indexed="81"/>
      <name val="Tahoma"/>
      <family val="2"/>
    </font>
    <font>
      <b/>
      <sz val="9"/>
      <color indexed="81"/>
      <name val="Tahoma"/>
      <family val="2"/>
    </font>
    <font>
      <sz val="11"/>
      <color theme="1"/>
      <name val="Arial"/>
      <family val="2"/>
    </font>
    <font>
      <sz val="10"/>
      <color theme="1"/>
      <name val="Calibri Light"/>
      <family val="2"/>
      <scheme val="maj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s>
  <borders count="2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22" fillId="0" borderId="0"/>
    <xf numFmtId="0" fontId="2" fillId="0" borderId="0"/>
    <xf numFmtId="43" fontId="22" fillId="0" borderId="0" applyFont="0" applyFill="0" applyBorder="0" applyAlignment="0" applyProtection="0"/>
    <xf numFmtId="44" fontId="22" fillId="0" borderId="0" applyFont="0" applyFill="0" applyBorder="0" applyAlignment="0" applyProtection="0"/>
    <xf numFmtId="0" fontId="1" fillId="0" borderId="0"/>
  </cellStyleXfs>
  <cellXfs count="129">
    <xf numFmtId="0" fontId="0" fillId="0" borderId="0" xfId="0"/>
    <xf numFmtId="0" fontId="4" fillId="2" borderId="6" xfId="0" applyFont="1" applyFill="1" applyBorder="1" applyAlignment="1">
      <alignment vertical="center" wrapText="1"/>
    </xf>
    <xf numFmtId="0" fontId="0" fillId="0" borderId="0" xfId="0" applyAlignment="1">
      <alignment vertical="top" wrapText="1"/>
    </xf>
    <xf numFmtId="0" fontId="3" fillId="0" borderId="0" xfId="0" applyFont="1" applyAlignment="1">
      <alignment vertical="top" wrapText="1"/>
    </xf>
    <xf numFmtId="0" fontId="0" fillId="0" borderId="0" xfId="0" applyBorder="1" applyAlignment="1">
      <alignment horizontal="left" vertical="top" wrapText="1"/>
    </xf>
    <xf numFmtId="0" fontId="6" fillId="0" borderId="0" xfId="0" applyFont="1" applyFill="1" applyBorder="1" applyAlignment="1">
      <alignment horizontal="center" vertical="top" wrapText="1"/>
    </xf>
    <xf numFmtId="0" fontId="7" fillId="0" borderId="0" xfId="0" applyFont="1" applyFill="1" applyBorder="1" applyAlignment="1">
      <alignment horizontal="center" vertical="top" wrapText="1"/>
    </xf>
    <xf numFmtId="0" fontId="8" fillId="0" borderId="0" xfId="0" applyFont="1" applyFill="1" applyAlignment="1">
      <alignment horizontal="left" vertical="top" wrapText="1"/>
    </xf>
    <xf numFmtId="0" fontId="8" fillId="0" borderId="0" xfId="0" applyFont="1" applyFill="1" applyBorder="1" applyAlignment="1">
      <alignment horizontal="left" vertical="top" wrapText="1"/>
    </xf>
    <xf numFmtId="0" fontId="6" fillId="0" borderId="0" xfId="0" applyFont="1" applyAlignment="1">
      <alignment horizontal="left" vertical="top" wrapText="1"/>
    </xf>
    <xf numFmtId="164" fontId="8" fillId="0" borderId="0" xfId="0" applyNumberFormat="1" applyFont="1" applyAlignment="1">
      <alignment horizontal="left" vertical="top" wrapText="1"/>
    </xf>
    <xf numFmtId="10" fontId="8" fillId="0" borderId="0" xfId="0" applyNumberFormat="1" applyFont="1" applyAlignment="1">
      <alignment horizontal="left" vertical="top" wrapText="1"/>
    </xf>
    <xf numFmtId="0" fontId="10" fillId="2" borderId="6" xfId="0" applyFont="1" applyFill="1" applyBorder="1" applyAlignment="1">
      <alignment horizontal="left" vertical="top" wrapText="1"/>
    </xf>
    <xf numFmtId="0" fontId="10" fillId="2" borderId="1" xfId="0" applyFont="1" applyFill="1" applyBorder="1" applyAlignment="1">
      <alignment horizontal="left" vertical="top"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6" fillId="0" borderId="13" xfId="0" applyFont="1" applyFill="1" applyBorder="1" applyAlignment="1">
      <alignment horizontal="left" vertical="top" wrapText="1"/>
    </xf>
    <xf numFmtId="0" fontId="8" fillId="2" borderId="6" xfId="0" applyFont="1" applyFill="1" applyBorder="1" applyAlignment="1">
      <alignment horizontal="left" vertical="top" wrapText="1"/>
    </xf>
    <xf numFmtId="0" fontId="6" fillId="0" borderId="3" xfId="0" applyFont="1" applyFill="1" applyBorder="1" applyAlignment="1">
      <alignment horizontal="left" vertical="top" wrapText="1"/>
    </xf>
    <xf numFmtId="0" fontId="4" fillId="0" borderId="0" xfId="0" applyFont="1" applyFill="1" applyBorder="1" applyAlignment="1">
      <alignment vertical="center" wrapText="1"/>
    </xf>
    <xf numFmtId="0" fontId="8" fillId="0" borderId="3" xfId="0" applyFont="1" applyFill="1" applyBorder="1" applyAlignment="1">
      <alignment horizontal="left" vertical="top" wrapText="1"/>
    </xf>
    <xf numFmtId="0" fontId="8" fillId="0" borderId="14" xfId="0" applyFont="1" applyBorder="1" applyAlignment="1">
      <alignment horizontal="left" vertical="top" wrapText="1"/>
    </xf>
    <xf numFmtId="0" fontId="6" fillId="2" borderId="16" xfId="0" applyFont="1" applyFill="1" applyBorder="1" applyAlignment="1">
      <alignment horizontal="left" vertical="top" wrapText="1"/>
    </xf>
    <xf numFmtId="0" fontId="6" fillId="0" borderId="0" xfId="0" applyFont="1" applyBorder="1" applyAlignment="1">
      <alignment horizontal="center" vertical="top" wrapText="1"/>
    </xf>
    <xf numFmtId="0" fontId="6" fillId="0" borderId="0" xfId="0" applyFont="1" applyBorder="1" applyAlignment="1">
      <alignment horizontal="left" vertical="top" wrapText="1"/>
    </xf>
    <xf numFmtId="49" fontId="8" fillId="0" borderId="0" xfId="0" applyNumberFormat="1" applyFont="1" applyBorder="1" applyAlignment="1">
      <alignment horizontal="left" vertical="top" wrapText="1"/>
    </xf>
    <xf numFmtId="164" fontId="8" fillId="0" borderId="3" xfId="0" applyNumberFormat="1" applyFont="1" applyFill="1" applyBorder="1" applyAlignment="1">
      <alignment horizontal="left" vertical="top" wrapText="1"/>
    </xf>
    <xf numFmtId="0" fontId="8" fillId="0" borderId="2" xfId="0" applyFont="1" applyBorder="1" applyAlignment="1">
      <alignment horizontal="left" vertical="top" wrapText="1"/>
    </xf>
    <xf numFmtId="0" fontId="8" fillId="2" borderId="5" xfId="0" applyFont="1" applyFill="1" applyBorder="1" applyAlignment="1">
      <alignment horizontal="left" vertical="top" wrapText="1"/>
    </xf>
    <xf numFmtId="0" fontId="6" fillId="0" borderId="11" xfId="0" applyFont="1" applyFill="1" applyBorder="1" applyAlignment="1">
      <alignment horizontal="left" vertical="top" wrapText="1"/>
    </xf>
    <xf numFmtId="0" fontId="0" fillId="0" borderId="0" xfId="0" applyFill="1" applyBorder="1" applyAlignment="1">
      <alignment horizontal="left" vertical="top" wrapText="1"/>
    </xf>
    <xf numFmtId="164" fontId="8" fillId="0" borderId="0" xfId="0" applyNumberFormat="1" applyFont="1" applyFill="1" applyBorder="1" applyAlignment="1">
      <alignment horizontal="left" vertical="top" wrapText="1"/>
    </xf>
    <xf numFmtId="49" fontId="8" fillId="0" borderId="0" xfId="0" applyNumberFormat="1" applyFont="1" applyFill="1" applyBorder="1" applyAlignment="1">
      <alignment horizontal="left" vertical="top" wrapText="1"/>
    </xf>
    <xf numFmtId="49" fontId="8" fillId="0" borderId="0" xfId="0" applyNumberFormat="1" applyFont="1" applyAlignment="1">
      <alignment horizontal="left" vertical="top" wrapText="1"/>
    </xf>
    <xf numFmtId="49" fontId="8" fillId="0" borderId="3" xfId="0" applyNumberFormat="1" applyFont="1" applyBorder="1" applyAlignment="1">
      <alignment horizontal="left" vertical="top" wrapText="1"/>
    </xf>
    <xf numFmtId="0" fontId="8" fillId="0" borderId="0" xfId="0" applyFont="1" applyAlignment="1">
      <alignment horizontal="left" vertical="top" wrapText="1"/>
    </xf>
    <xf numFmtId="0" fontId="0" fillId="0" borderId="0" xfId="0" applyBorder="1" applyAlignment="1">
      <alignment vertical="center" wrapText="1"/>
    </xf>
    <xf numFmtId="0" fontId="8" fillId="0" borderId="12" xfId="0" applyFont="1" applyBorder="1" applyAlignment="1">
      <alignment horizontal="left" vertical="top" wrapText="1"/>
    </xf>
    <xf numFmtId="0" fontId="0" fillId="0" borderId="0" xfId="0" applyAlignment="1">
      <alignment horizontal="left" vertical="top" wrapText="1"/>
    </xf>
    <xf numFmtId="0" fontId="8" fillId="0" borderId="0" xfId="0" applyFont="1" applyBorder="1" applyAlignment="1">
      <alignment horizontal="left" vertical="top" wrapText="1"/>
    </xf>
    <xf numFmtId="0" fontId="8" fillId="0" borderId="3" xfId="0" applyFont="1" applyBorder="1" applyAlignment="1">
      <alignment horizontal="left" vertical="top" wrapText="1"/>
    </xf>
    <xf numFmtId="0" fontId="0" fillId="0" borderId="0" xfId="0" applyAlignment="1">
      <alignment horizontal="left" vertical="top" wrapText="1"/>
    </xf>
    <xf numFmtId="0" fontId="8" fillId="0" borderId="0" xfId="0" applyFont="1" applyBorder="1" applyAlignment="1">
      <alignment horizontal="left" vertical="top" wrapText="1"/>
    </xf>
    <xf numFmtId="164" fontId="7" fillId="0" borderId="0" xfId="0" applyNumberFormat="1" applyFont="1" applyFill="1" applyBorder="1" applyAlignment="1">
      <alignment horizontal="center" vertical="top" wrapText="1"/>
    </xf>
    <xf numFmtId="164" fontId="6" fillId="0" borderId="0" xfId="0" applyNumberFormat="1" applyFont="1" applyBorder="1" applyAlignment="1">
      <alignment horizontal="center" vertical="top" wrapText="1"/>
    </xf>
    <xf numFmtId="164" fontId="8" fillId="2" borderId="2" xfId="0" applyNumberFormat="1" applyFont="1" applyFill="1" applyBorder="1" applyAlignment="1">
      <alignment horizontal="left" vertical="top" wrapText="1"/>
    </xf>
    <xf numFmtId="164" fontId="6" fillId="2" borderId="6" xfId="0" applyNumberFormat="1" applyFont="1" applyFill="1" applyBorder="1" applyAlignment="1">
      <alignment horizontal="left" vertical="top" wrapText="1"/>
    </xf>
    <xf numFmtId="164" fontId="8" fillId="0" borderId="0" xfId="0" applyNumberFormat="1" applyFont="1" applyBorder="1" applyAlignment="1">
      <alignment horizontal="left" vertical="top" wrapText="1"/>
    </xf>
    <xf numFmtId="164" fontId="8" fillId="2" borderId="3" xfId="0" applyNumberFormat="1" applyFont="1" applyFill="1" applyBorder="1" applyAlignment="1">
      <alignment horizontal="left" vertical="top" wrapText="1"/>
    </xf>
    <xf numFmtId="0" fontId="0" fillId="0" borderId="0" xfId="0" applyAlignment="1">
      <alignment vertical="top" wrapText="1"/>
    </xf>
    <xf numFmtId="49" fontId="6" fillId="0" borderId="4" xfId="0" applyNumberFormat="1" applyFont="1" applyBorder="1" applyAlignment="1">
      <alignment horizontal="left" vertical="top" wrapText="1"/>
    </xf>
    <xf numFmtId="49" fontId="8" fillId="0" borderId="4" xfId="0" applyNumberFormat="1" applyFont="1" applyBorder="1" applyAlignment="1">
      <alignment horizontal="left" vertical="top" wrapText="1"/>
    </xf>
    <xf numFmtId="49" fontId="7" fillId="0" borderId="0" xfId="0" applyNumberFormat="1" applyFont="1" applyBorder="1" applyAlignment="1">
      <alignment horizontal="center" vertical="center" wrapText="1"/>
    </xf>
    <xf numFmtId="49" fontId="8" fillId="0" borderId="15" xfId="0" applyNumberFormat="1" applyFont="1" applyBorder="1" applyAlignment="1">
      <alignment horizontal="left" vertical="top" wrapText="1"/>
    </xf>
    <xf numFmtId="49" fontId="8" fillId="0" borderId="17" xfId="0" applyNumberFormat="1" applyFont="1" applyFill="1" applyBorder="1" applyAlignment="1">
      <alignment horizontal="left" vertical="top" wrapText="1"/>
    </xf>
    <xf numFmtId="0" fontId="6" fillId="0" borderId="0" xfId="0" applyFont="1" applyBorder="1" applyAlignment="1">
      <alignment horizontal="left" vertical="top" wrapText="1"/>
    </xf>
    <xf numFmtId="0" fontId="8" fillId="0" borderId="0" xfId="0" applyFont="1" applyBorder="1" applyAlignment="1">
      <alignment horizontal="left" vertical="top" wrapText="1" indent="2"/>
    </xf>
    <xf numFmtId="0" fontId="9" fillId="0" borderId="3" xfId="0" applyFont="1" applyFill="1" applyBorder="1" applyAlignment="1">
      <alignment horizontal="left" vertical="top" wrapText="1" indent="2"/>
    </xf>
    <xf numFmtId="0" fontId="8" fillId="0" borderId="0" xfId="0" applyFont="1" applyAlignment="1">
      <alignment horizontal="left" vertical="top" wrapText="1" indent="2"/>
    </xf>
    <xf numFmtId="0" fontId="8" fillId="0" borderId="0" xfId="0" applyFont="1" applyBorder="1" applyAlignment="1">
      <alignment horizontal="left" vertical="top" wrapText="1" indent="4"/>
    </xf>
    <xf numFmtId="0" fontId="9" fillId="0" borderId="3" xfId="0" applyFont="1" applyFill="1" applyBorder="1" applyAlignment="1">
      <alignment horizontal="left" vertical="top" wrapText="1" indent="4"/>
    </xf>
    <xf numFmtId="0" fontId="8" fillId="0" borderId="0" xfId="0" applyFont="1" applyAlignment="1">
      <alignment horizontal="left" vertical="top" wrapText="1" indent="4"/>
    </xf>
    <xf numFmtId="164" fontId="6" fillId="0" borderId="3" xfId="0" applyNumberFormat="1" applyFont="1" applyFill="1" applyBorder="1" applyAlignment="1">
      <alignment vertical="top"/>
    </xf>
    <xf numFmtId="164" fontId="8" fillId="0" borderId="3" xfId="0" applyNumberFormat="1" applyFont="1" applyFill="1" applyBorder="1" applyAlignment="1">
      <alignment vertical="top"/>
    </xf>
    <xf numFmtId="164" fontId="4" fillId="0" borderId="3" xfId="0" applyNumberFormat="1" applyFont="1" applyFill="1" applyBorder="1" applyAlignment="1">
      <alignment vertical="center"/>
    </xf>
    <xf numFmtId="0" fontId="8" fillId="0" borderId="0" xfId="0" applyFont="1" applyFill="1" applyBorder="1" applyAlignment="1">
      <alignment horizontal="left" vertical="top" wrapText="1" indent="4"/>
    </xf>
    <xf numFmtId="0" fontId="8" fillId="0" borderId="0" xfId="0" applyFont="1" applyFill="1" applyAlignment="1">
      <alignment horizontal="left" vertical="top" wrapText="1" indent="4"/>
    </xf>
    <xf numFmtId="0" fontId="8" fillId="0" borderId="0" xfId="0" applyFont="1" applyFill="1" applyBorder="1" applyAlignment="1">
      <alignment horizontal="left" vertical="top" wrapText="1" indent="2"/>
    </xf>
    <xf numFmtId="0" fontId="8" fillId="0" borderId="0" xfId="0" applyFont="1" applyFill="1" applyAlignment="1">
      <alignment horizontal="left" vertical="top" wrapText="1" indent="2"/>
    </xf>
    <xf numFmtId="0" fontId="18" fillId="4" borderId="3" xfId="0" applyFont="1" applyFill="1" applyBorder="1" applyAlignment="1">
      <alignment horizontal="left" vertical="top" wrapText="1"/>
    </xf>
    <xf numFmtId="164" fontId="6" fillId="4" borderId="3" xfId="0" applyNumberFormat="1" applyFont="1" applyFill="1" applyBorder="1" applyAlignment="1">
      <alignment vertical="top"/>
    </xf>
    <xf numFmtId="0" fontId="7" fillId="0" borderId="0" xfId="0" applyFont="1" applyFill="1" applyBorder="1" applyAlignment="1">
      <alignment horizontal="center" vertical="center" wrapText="1"/>
    </xf>
    <xf numFmtId="0" fontId="8" fillId="0" borderId="14" xfId="0" applyFont="1" applyFill="1" applyBorder="1" applyAlignment="1">
      <alignment horizontal="left" vertical="top" wrapText="1"/>
    </xf>
    <xf numFmtId="167" fontId="8" fillId="0" borderId="0" xfId="3" applyNumberFormat="1" applyFont="1" applyAlignment="1">
      <alignment horizontal="left" vertical="top" wrapText="1"/>
    </xf>
    <xf numFmtId="0" fontId="6" fillId="5" borderId="16" xfId="0" applyFont="1" applyFill="1" applyBorder="1" applyAlignment="1">
      <alignment horizontal="left" vertical="top" wrapText="1"/>
    </xf>
    <xf numFmtId="0" fontId="8" fillId="5" borderId="0" xfId="0" applyFont="1" applyFill="1" applyAlignment="1">
      <alignment horizontal="left" vertical="top" wrapText="1"/>
    </xf>
    <xf numFmtId="0" fontId="9" fillId="0" borderId="12" xfId="0" applyFont="1" applyFill="1" applyBorder="1" applyAlignment="1">
      <alignment horizontal="left" vertical="top" wrapText="1"/>
    </xf>
    <xf numFmtId="164" fontId="8" fillId="0" borderId="8" xfId="0" applyNumberFormat="1" applyFont="1" applyFill="1" applyBorder="1" applyAlignment="1">
      <alignment vertical="top" wrapText="1"/>
    </xf>
    <xf numFmtId="166" fontId="8" fillId="0" borderId="8" xfId="4" applyNumberFormat="1" applyFont="1" applyFill="1" applyBorder="1" applyAlignment="1">
      <alignment wrapText="1"/>
    </xf>
    <xf numFmtId="166" fontId="8" fillId="0" borderId="3" xfId="4" applyNumberFormat="1" applyFont="1" applyFill="1" applyBorder="1" applyAlignment="1">
      <alignment wrapText="1"/>
    </xf>
    <xf numFmtId="166" fontId="8" fillId="0" borderId="12" xfId="4" applyNumberFormat="1" applyFont="1" applyFill="1" applyBorder="1" applyAlignment="1">
      <alignment wrapText="1"/>
    </xf>
    <xf numFmtId="164" fontId="8" fillId="0" borderId="8" xfId="0" applyNumberFormat="1" applyFont="1" applyFill="1" applyBorder="1" applyAlignment="1">
      <alignment wrapText="1"/>
    </xf>
    <xf numFmtId="166" fontId="8" fillId="0" borderId="4" xfId="4" applyNumberFormat="1" applyFont="1" applyFill="1" applyBorder="1" applyAlignment="1">
      <alignment wrapText="1"/>
    </xf>
    <xf numFmtId="164" fontId="6" fillId="0" borderId="6" xfId="0" applyNumberFormat="1" applyFont="1" applyFill="1" applyBorder="1" applyAlignment="1">
      <alignment horizontal="left" vertical="top" wrapText="1"/>
    </xf>
    <xf numFmtId="166" fontId="8" fillId="0" borderId="6" xfId="4" applyNumberFormat="1" applyFont="1" applyFill="1" applyBorder="1" applyAlignment="1">
      <alignment wrapText="1"/>
    </xf>
    <xf numFmtId="166" fontId="8" fillId="0" borderId="1" xfId="4" applyNumberFormat="1" applyFont="1" applyFill="1" applyBorder="1" applyAlignment="1">
      <alignment wrapText="1"/>
    </xf>
    <xf numFmtId="164" fontId="6" fillId="0" borderId="11" xfId="0" applyNumberFormat="1" applyFont="1" applyFill="1" applyBorder="1" applyAlignment="1">
      <alignment horizontal="left" wrapText="1"/>
    </xf>
    <xf numFmtId="49" fontId="8" fillId="0" borderId="3" xfId="0" applyNumberFormat="1" applyFont="1" applyFill="1" applyBorder="1" applyAlignment="1">
      <alignment horizontal="left" vertical="top" wrapText="1"/>
    </xf>
    <xf numFmtId="49" fontId="8" fillId="0" borderId="4" xfId="0" applyNumberFormat="1" applyFont="1" applyFill="1" applyBorder="1" applyAlignment="1">
      <alignment horizontal="left" vertical="top" wrapText="1"/>
    </xf>
    <xf numFmtId="49" fontId="4" fillId="0" borderId="4" xfId="0" applyNumberFormat="1" applyFont="1" applyFill="1" applyBorder="1" applyAlignment="1">
      <alignment vertical="center" wrapText="1"/>
    </xf>
    <xf numFmtId="0" fontId="8" fillId="0" borderId="0" xfId="0" applyFont="1" applyBorder="1" applyAlignment="1">
      <alignment horizontal="left" vertical="top" wrapText="1"/>
    </xf>
    <xf numFmtId="0" fontId="8" fillId="0" borderId="3" xfId="0" applyFont="1" applyFill="1" applyBorder="1" applyAlignment="1">
      <alignment horizontal="left" vertical="top" wrapText="1"/>
    </xf>
    <xf numFmtId="0" fontId="0" fillId="0" borderId="0" xfId="0" applyAlignment="1">
      <alignment horizontal="left" vertical="top" wrapText="1"/>
    </xf>
    <xf numFmtId="0" fontId="8" fillId="0" borderId="3"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Fill="1" applyBorder="1" applyAlignment="1">
      <alignment horizontal="left" vertical="top" wrapText="1"/>
    </xf>
    <xf numFmtId="0" fontId="6" fillId="0" borderId="0" xfId="0" applyFont="1" applyBorder="1" applyAlignment="1">
      <alignment horizontal="left" vertical="top" wrapText="1"/>
    </xf>
    <xf numFmtId="0" fontId="0" fillId="0" borderId="0" xfId="0" applyBorder="1" applyAlignment="1">
      <alignment horizontal="left" vertical="top" wrapText="1"/>
    </xf>
    <xf numFmtId="0" fontId="0" fillId="3" borderId="0" xfId="0" applyFill="1" applyBorder="1" applyAlignment="1">
      <alignment horizontal="left" vertical="top" wrapText="1"/>
    </xf>
    <xf numFmtId="166" fontId="8" fillId="0" borderId="2" xfId="4" applyNumberFormat="1" applyFont="1" applyFill="1" applyBorder="1" applyAlignment="1">
      <alignment wrapText="1"/>
    </xf>
    <xf numFmtId="0" fontId="6" fillId="5" borderId="18" xfId="0" applyFont="1" applyFill="1" applyBorder="1" applyAlignment="1">
      <alignment horizontal="left" vertical="top" wrapText="1"/>
    </xf>
    <xf numFmtId="0" fontId="8" fillId="5" borderId="18" xfId="0" applyFont="1" applyFill="1" applyBorder="1" applyAlignment="1">
      <alignment horizontal="left" vertical="top" wrapText="1"/>
    </xf>
    <xf numFmtId="0" fontId="8" fillId="5" borderId="1" xfId="0" applyFont="1" applyFill="1" applyBorder="1" applyAlignment="1">
      <alignment horizontal="left" vertical="top" wrapText="1"/>
    </xf>
    <xf numFmtId="0" fontId="8" fillId="5" borderId="19" xfId="0" applyFont="1" applyFill="1" applyBorder="1" applyAlignment="1">
      <alignment horizontal="left" vertical="top" wrapText="1"/>
    </xf>
    <xf numFmtId="164" fontId="8" fillId="2" borderId="6" xfId="0" applyNumberFormat="1" applyFont="1" applyFill="1" applyBorder="1" applyAlignment="1">
      <alignment horizontal="left" vertical="top" wrapText="1"/>
    </xf>
    <xf numFmtId="0" fontId="9" fillId="0" borderId="3" xfId="0" applyFont="1" applyFill="1" applyBorder="1" applyAlignment="1">
      <alignment vertical="top" wrapText="1"/>
    </xf>
    <xf numFmtId="0" fontId="26" fillId="0" borderId="0" xfId="0" applyFont="1" applyAlignment="1">
      <alignment horizontal="left" vertical="top" wrapText="1"/>
    </xf>
    <xf numFmtId="0" fontId="6" fillId="0" borderId="9" xfId="0" applyFont="1" applyBorder="1" applyAlignment="1">
      <alignment horizontal="left" vertical="top" wrapText="1"/>
    </xf>
    <xf numFmtId="0" fontId="8" fillId="0" borderId="10" xfId="0" applyFont="1" applyBorder="1" applyAlignment="1">
      <alignment horizontal="left" vertical="top" wrapText="1"/>
    </xf>
    <xf numFmtId="0" fontId="8" fillId="3" borderId="3" xfId="0" applyFont="1" applyFill="1" applyBorder="1" applyAlignment="1">
      <alignment horizontal="left" vertical="top" wrapText="1"/>
    </xf>
    <xf numFmtId="14" fontId="8" fillId="0" borderId="3" xfId="0" applyNumberFormat="1" applyFont="1" applyFill="1" applyBorder="1" applyAlignment="1">
      <alignment horizontal="left" vertical="top"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1" fillId="0" borderId="7" xfId="0" applyFont="1" applyFill="1" applyBorder="1" applyAlignment="1">
      <alignment horizontal="center" vertical="top" wrapText="1"/>
    </xf>
    <xf numFmtId="0" fontId="0" fillId="0" borderId="7" xfId="0" applyBorder="1" applyAlignment="1">
      <alignment horizontal="center" wrapText="1"/>
    </xf>
    <xf numFmtId="0" fontId="0" fillId="3" borderId="3" xfId="0" applyFill="1" applyBorder="1" applyAlignment="1">
      <alignment horizontal="left" vertical="top" wrapText="1"/>
    </xf>
    <xf numFmtId="0" fontId="0" fillId="0" borderId="3" xfId="0" applyFill="1" applyBorder="1" applyAlignment="1">
      <alignment horizontal="left" vertical="top" wrapText="1"/>
    </xf>
    <xf numFmtId="0" fontId="12" fillId="0" borderId="0" xfId="0" applyFont="1" applyFill="1" applyBorder="1" applyAlignment="1">
      <alignment horizontal="left" vertical="top" wrapText="1"/>
    </xf>
    <xf numFmtId="0" fontId="15" fillId="0" borderId="0" xfId="0" applyFont="1" applyBorder="1" applyAlignment="1">
      <alignment horizontal="left" vertical="top" wrapText="1"/>
    </xf>
    <xf numFmtId="0" fontId="9" fillId="0" borderId="3" xfId="0" applyFont="1" applyBorder="1" applyAlignment="1">
      <alignment horizontal="left" vertical="top" wrapText="1"/>
    </xf>
    <xf numFmtId="0" fontId="0" fillId="0" borderId="3" xfId="0" applyBorder="1" applyAlignment="1">
      <alignment horizontal="left" vertical="top" wrapText="1"/>
    </xf>
    <xf numFmtId="0" fontId="11" fillId="0" borderId="7" xfId="0" applyFont="1" applyBorder="1" applyAlignment="1">
      <alignment horizontal="center" vertical="center" wrapText="1"/>
    </xf>
    <xf numFmtId="0" fontId="0" fillId="0" borderId="7" xfId="0" applyBorder="1" applyAlignment="1">
      <alignment vertical="center" wrapText="1"/>
    </xf>
    <xf numFmtId="0" fontId="6" fillId="0" borderId="7" xfId="0" applyFont="1" applyFill="1" applyBorder="1" applyAlignment="1">
      <alignment horizontal="center" vertical="top" wrapText="1"/>
    </xf>
    <xf numFmtId="0" fontId="5" fillId="0" borderId="7" xfId="0" applyFont="1" applyBorder="1" applyAlignment="1">
      <alignment horizontal="center" wrapText="1"/>
    </xf>
    <xf numFmtId="0" fontId="21" fillId="0" borderId="0" xfId="0" applyFont="1" applyBorder="1" applyAlignment="1">
      <alignment horizontal="left" vertical="top" wrapText="1"/>
    </xf>
    <xf numFmtId="0" fontId="25" fillId="0" borderId="0" xfId="0" applyFont="1" applyAlignment="1">
      <alignment horizontal="left" vertical="top" wrapText="1"/>
    </xf>
    <xf numFmtId="0" fontId="6" fillId="0" borderId="7" xfId="0" applyFont="1" applyBorder="1" applyAlignment="1">
      <alignment horizontal="center" vertical="center" wrapText="1"/>
    </xf>
    <xf numFmtId="0" fontId="5" fillId="0" borderId="7" xfId="0" applyFont="1" applyBorder="1" applyAlignment="1">
      <alignment vertical="center" wrapText="1"/>
    </xf>
  </cellXfs>
  <cellStyles count="6">
    <cellStyle name="Comma" xfId="3" builtinId="3"/>
    <cellStyle name="Currency" xfId="4" builtinId="4"/>
    <cellStyle name="Normal" xfId="0" builtinId="0"/>
    <cellStyle name="Normal 2" xfId="1"/>
    <cellStyle name="Normal 3" xfId="2"/>
    <cellStyle name="Normal 3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nsonsc\AppData\Local\Microsoft\Windows\Temporary%20Internet%20Files\Content.Outlook\E7CTMGOG\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1"/>
  <sheetViews>
    <sheetView zoomScale="80" zoomScaleNormal="80" workbookViewId="0">
      <selection activeCell="F3" sqref="F3"/>
    </sheetView>
  </sheetViews>
  <sheetFormatPr defaultColWidth="9.140625" defaultRowHeight="15.75" x14ac:dyDescent="0.2"/>
  <cols>
    <col min="1" max="1" width="23.85546875" style="35" customWidth="1"/>
    <col min="2" max="2" width="96.85546875" style="35" customWidth="1"/>
    <col min="3" max="3" width="20.85546875" style="10" customWidth="1"/>
    <col min="4" max="4" width="23" style="10" bestFit="1" customWidth="1"/>
    <col min="5" max="5" width="25.28515625" style="10" bestFit="1" customWidth="1"/>
    <col min="6" max="6" width="23.140625" style="10" customWidth="1"/>
    <col min="7" max="7" width="22.7109375" style="10" customWidth="1"/>
    <col min="8" max="9" width="24.7109375" style="11" customWidth="1"/>
    <col min="10" max="10" width="9" style="35" bestFit="1" customWidth="1"/>
    <col min="11" max="11" width="24.7109375" style="35" customWidth="1"/>
    <col min="12" max="14" width="9" style="35" bestFit="1" customWidth="1"/>
    <col min="15" max="15" width="6.140625" style="35" bestFit="1" customWidth="1"/>
    <col min="16" max="16384" width="9.140625" style="35"/>
  </cols>
  <sheetData>
    <row r="1" spans="1:11" s="38" customFormat="1" x14ac:dyDescent="0.2">
      <c r="A1" s="107" t="s">
        <v>1</v>
      </c>
      <c r="B1" s="108"/>
      <c r="C1" s="109" t="s">
        <v>52</v>
      </c>
      <c r="D1" s="115"/>
      <c r="E1" s="30"/>
    </row>
    <row r="2" spans="1:11" s="38" customFormat="1" x14ac:dyDescent="0.2">
      <c r="A2" s="107" t="s">
        <v>2</v>
      </c>
      <c r="B2" s="108"/>
      <c r="C2" s="110">
        <v>42381</v>
      </c>
      <c r="D2" s="116"/>
      <c r="E2" s="30"/>
    </row>
    <row r="3" spans="1:11" s="38" customFormat="1" x14ac:dyDescent="0.2">
      <c r="A3" s="107" t="s">
        <v>3</v>
      </c>
      <c r="B3" s="108"/>
      <c r="C3" s="109" t="s">
        <v>32</v>
      </c>
      <c r="D3" s="115"/>
      <c r="E3" s="30"/>
    </row>
    <row r="4" spans="1:11" s="41" customFormat="1" ht="9" customHeight="1" x14ac:dyDescent="0.2">
      <c r="A4" s="24"/>
      <c r="B4" s="42"/>
      <c r="C4" s="8"/>
      <c r="D4" s="30"/>
      <c r="E4" s="30"/>
    </row>
    <row r="5" spans="1:11" s="41" customFormat="1" ht="37.5" customHeight="1" x14ac:dyDescent="0.2">
      <c r="A5" s="111" t="s">
        <v>50</v>
      </c>
      <c r="B5" s="112"/>
      <c r="C5" s="112"/>
      <c r="D5" s="112"/>
      <c r="E5" s="112"/>
      <c r="F5" s="112"/>
      <c r="G5" s="112"/>
      <c r="H5" s="112"/>
      <c r="I5" s="112"/>
    </row>
    <row r="6" spans="1:11" s="7" customFormat="1" ht="6.75" customHeight="1" x14ac:dyDescent="0.2">
      <c r="A6" s="5"/>
      <c r="B6" s="6"/>
      <c r="C6" s="43"/>
      <c r="D6" s="6"/>
      <c r="E6" s="6"/>
      <c r="F6" s="6"/>
      <c r="G6" s="6"/>
      <c r="H6" s="6"/>
      <c r="I6" s="6"/>
    </row>
    <row r="7" spans="1:11" ht="93" customHeight="1" x14ac:dyDescent="0.2">
      <c r="A7" s="117" t="s">
        <v>48</v>
      </c>
      <c r="B7" s="118"/>
      <c r="C7" s="118"/>
      <c r="D7" s="118"/>
      <c r="E7" s="118"/>
      <c r="F7" s="118"/>
      <c r="G7" s="118"/>
      <c r="H7" s="118"/>
      <c r="I7" s="118"/>
    </row>
    <row r="8" spans="1:11" ht="109.15" customHeight="1" x14ac:dyDescent="0.2">
      <c r="A8" s="117" t="s">
        <v>51</v>
      </c>
      <c r="B8" s="118"/>
      <c r="C8" s="118"/>
      <c r="D8" s="118"/>
      <c r="E8" s="118"/>
      <c r="F8" s="118"/>
      <c r="G8" s="118"/>
      <c r="H8" s="118"/>
      <c r="I8" s="118"/>
    </row>
    <row r="9" spans="1:11" x14ac:dyDescent="0.2">
      <c r="K9" s="73"/>
    </row>
    <row r="10" spans="1:11" x14ac:dyDescent="0.2">
      <c r="A10" s="9"/>
      <c r="B10" s="23" t="s">
        <v>26</v>
      </c>
      <c r="C10" s="44"/>
      <c r="D10" s="119" t="s">
        <v>14</v>
      </c>
      <c r="E10" s="120"/>
      <c r="F10" s="120"/>
      <c r="G10" s="120"/>
      <c r="H10" s="120"/>
      <c r="I10" s="120"/>
      <c r="K10" s="73"/>
    </row>
    <row r="11" spans="1:11" x14ac:dyDescent="0.2">
      <c r="B11" s="8"/>
      <c r="C11" s="31"/>
      <c r="D11" s="4"/>
      <c r="E11" s="4"/>
      <c r="F11" s="4"/>
      <c r="G11" s="4"/>
      <c r="H11" s="4"/>
      <c r="I11" s="4"/>
      <c r="K11" s="73"/>
    </row>
    <row r="12" spans="1:11" ht="88.9" customHeight="1" x14ac:dyDescent="0.2">
      <c r="A12" s="121" t="s">
        <v>49</v>
      </c>
      <c r="B12" s="40" t="s">
        <v>23</v>
      </c>
      <c r="C12" s="45" t="s">
        <v>0</v>
      </c>
      <c r="D12" s="20" t="s">
        <v>83</v>
      </c>
      <c r="E12" s="20" t="s">
        <v>84</v>
      </c>
      <c r="F12" s="20" t="s">
        <v>85</v>
      </c>
      <c r="G12" s="20" t="s">
        <v>86</v>
      </c>
      <c r="H12" s="20" t="s">
        <v>87</v>
      </c>
      <c r="I12" s="20" t="s">
        <v>6</v>
      </c>
    </row>
    <row r="13" spans="1:11" ht="56.45" customHeight="1" x14ac:dyDescent="0.2">
      <c r="A13" s="122"/>
      <c r="B13" s="27" t="s">
        <v>40</v>
      </c>
      <c r="C13" s="45" t="s">
        <v>0</v>
      </c>
      <c r="D13" s="20" t="s">
        <v>88</v>
      </c>
      <c r="E13" s="20" t="s">
        <v>89</v>
      </c>
      <c r="F13" s="20" t="s">
        <v>89</v>
      </c>
      <c r="G13" s="20" t="s">
        <v>89</v>
      </c>
      <c r="H13" s="20" t="s">
        <v>89</v>
      </c>
      <c r="I13" s="20" t="s">
        <v>6</v>
      </c>
    </row>
    <row r="14" spans="1:11" ht="34.5" customHeight="1" thickBot="1" x14ac:dyDescent="0.25">
      <c r="A14" s="36"/>
      <c r="B14" s="37" t="s">
        <v>27</v>
      </c>
      <c r="C14" s="45" t="s">
        <v>0</v>
      </c>
      <c r="D14" s="76" t="s">
        <v>28</v>
      </c>
      <c r="E14" s="76" t="s">
        <v>28</v>
      </c>
      <c r="F14" s="76" t="s">
        <v>28</v>
      </c>
      <c r="G14" s="76" t="s">
        <v>28</v>
      </c>
      <c r="H14" s="76" t="s">
        <v>28</v>
      </c>
      <c r="I14" s="76" t="s">
        <v>28</v>
      </c>
    </row>
    <row r="15" spans="1:11" ht="16.5" thickBot="1" x14ac:dyDescent="0.25">
      <c r="A15" s="39"/>
      <c r="B15" s="22" t="s">
        <v>15</v>
      </c>
      <c r="C15" s="46"/>
      <c r="D15" s="12"/>
      <c r="E15" s="12"/>
      <c r="F15" s="12"/>
      <c r="G15" s="12"/>
      <c r="H15" s="13"/>
      <c r="I15" s="13"/>
    </row>
    <row r="16" spans="1:11" x14ac:dyDescent="0.25">
      <c r="A16" s="14"/>
      <c r="B16" s="21" t="s">
        <v>41</v>
      </c>
      <c r="C16" s="77">
        <f>SUM(D16:I16)</f>
        <v>285747372</v>
      </c>
      <c r="D16" s="78">
        <v>0</v>
      </c>
      <c r="E16" s="78">
        <f>221337959+1354688</f>
        <v>222692647</v>
      </c>
      <c r="F16" s="78">
        <v>50538</v>
      </c>
      <c r="G16" s="78">
        <v>8769864</v>
      </c>
      <c r="H16" s="78">
        <f>28267186+25967137</f>
        <v>54234323</v>
      </c>
      <c r="I16" s="78"/>
    </row>
    <row r="17" spans="1:17" s="7" customFormat="1" ht="36" customHeight="1" x14ac:dyDescent="0.25">
      <c r="A17" s="71"/>
      <c r="B17" s="16" t="s">
        <v>44</v>
      </c>
      <c r="C17" s="77">
        <f>SUM(D17:I17)</f>
        <v>285747372</v>
      </c>
      <c r="D17" s="79"/>
      <c r="E17" s="79">
        <f>+E16</f>
        <v>222692647</v>
      </c>
      <c r="F17" s="79">
        <f t="shared" ref="F17:I17" si="0">+F16</f>
        <v>50538</v>
      </c>
      <c r="G17" s="79">
        <f t="shared" si="0"/>
        <v>8769864</v>
      </c>
      <c r="H17" s="79">
        <f t="shared" si="0"/>
        <v>54234323</v>
      </c>
      <c r="I17" s="79">
        <f t="shared" si="0"/>
        <v>0</v>
      </c>
    </row>
    <row r="18" spans="1:17" s="33" customFormat="1" ht="56.25" customHeight="1" thickBot="1" x14ac:dyDescent="0.3">
      <c r="A18" s="52"/>
      <c r="B18" s="53" t="s">
        <v>21</v>
      </c>
      <c r="C18" s="54" t="s">
        <v>42</v>
      </c>
      <c r="D18" s="80"/>
      <c r="E18" s="80"/>
      <c r="F18" s="80"/>
      <c r="G18" s="80"/>
      <c r="H18" s="80"/>
      <c r="I18" s="80"/>
    </row>
    <row r="19" spans="1:17" s="7" customFormat="1" ht="18" customHeight="1" thickBot="1" x14ac:dyDescent="0.25">
      <c r="A19" s="71"/>
      <c r="B19" s="74" t="s">
        <v>33</v>
      </c>
      <c r="C19" s="75"/>
      <c r="D19" s="75"/>
      <c r="E19" s="75"/>
      <c r="F19" s="75"/>
      <c r="G19" s="75"/>
      <c r="H19" s="75"/>
      <c r="I19" s="75"/>
    </row>
    <row r="20" spans="1:17" s="7" customFormat="1" ht="24.75" customHeight="1" thickBot="1" x14ac:dyDescent="0.3">
      <c r="A20" s="71"/>
      <c r="B20" s="72" t="s">
        <v>22</v>
      </c>
      <c r="C20" s="81">
        <f>SUM(D20:I20)</f>
        <v>1890113589.23</v>
      </c>
      <c r="D20" s="82">
        <f>+D61</f>
        <v>299132375.23000002</v>
      </c>
      <c r="E20" s="82">
        <f>1452225714+155000</f>
        <v>1452380714</v>
      </c>
      <c r="F20" s="82">
        <v>25000500</v>
      </c>
      <c r="G20" s="82">
        <v>7950000</v>
      </c>
      <c r="H20" s="82">
        <v>105650000</v>
      </c>
      <c r="I20" s="82">
        <v>0</v>
      </c>
    </row>
    <row r="21" spans="1:17" ht="16.5" thickBot="1" x14ac:dyDescent="0.3">
      <c r="A21" s="39"/>
      <c r="B21" s="22" t="s">
        <v>24</v>
      </c>
      <c r="C21" s="83"/>
      <c r="D21" s="84"/>
      <c r="E21" s="84"/>
      <c r="F21" s="84" t="s">
        <v>53</v>
      </c>
      <c r="G21" s="84"/>
      <c r="H21" s="85"/>
      <c r="I21" s="85"/>
    </row>
    <row r="22" spans="1:17" ht="69" customHeight="1" x14ac:dyDescent="0.25">
      <c r="A22" s="39"/>
      <c r="B22" s="29" t="s">
        <v>34</v>
      </c>
      <c r="C22" s="86">
        <f>+C17+C20</f>
        <v>2175860961.23</v>
      </c>
      <c r="D22" s="86">
        <f t="shared" ref="D22:I22" si="1">+D17+D20</f>
        <v>299132375.23000002</v>
      </c>
      <c r="E22" s="86">
        <f t="shared" si="1"/>
        <v>1675073361</v>
      </c>
      <c r="F22" s="86">
        <f t="shared" si="1"/>
        <v>25051038</v>
      </c>
      <c r="G22" s="86">
        <f t="shared" si="1"/>
        <v>16719864</v>
      </c>
      <c r="H22" s="86">
        <f t="shared" si="1"/>
        <v>159884323</v>
      </c>
      <c r="I22" s="86">
        <f t="shared" si="1"/>
        <v>0</v>
      </c>
    </row>
    <row r="23" spans="1:17" x14ac:dyDescent="0.2">
      <c r="A23" s="14"/>
      <c r="B23" s="39"/>
      <c r="C23" s="47"/>
      <c r="D23" s="8"/>
      <c r="E23" s="8"/>
      <c r="F23" s="8"/>
      <c r="G23" s="19"/>
      <c r="H23" s="8"/>
      <c r="I23" s="8"/>
    </row>
    <row r="24" spans="1:17" x14ac:dyDescent="0.2">
      <c r="A24" s="9"/>
      <c r="B24" s="23" t="s">
        <v>38</v>
      </c>
      <c r="C24" s="44"/>
      <c r="D24" s="119" t="s">
        <v>14</v>
      </c>
      <c r="E24" s="120"/>
      <c r="F24" s="120"/>
      <c r="G24" s="120"/>
      <c r="H24" s="120"/>
      <c r="I24" s="120"/>
    </row>
    <row r="25" spans="1:17" x14ac:dyDescent="0.2">
      <c r="A25" s="14"/>
      <c r="B25" s="39"/>
      <c r="C25" s="47"/>
      <c r="D25" s="8"/>
      <c r="E25" s="8"/>
      <c r="F25" s="8"/>
      <c r="G25" s="19"/>
      <c r="H25" s="8"/>
      <c r="I25" s="8"/>
    </row>
    <row r="26" spans="1:17" ht="80.45" customHeight="1" x14ac:dyDescent="0.2">
      <c r="A26" s="113" t="s">
        <v>37</v>
      </c>
      <c r="B26" s="40" t="s">
        <v>45</v>
      </c>
      <c r="C26" s="48" t="str">
        <f t="shared" ref="C26" si="2">C12</f>
        <v>Totals</v>
      </c>
      <c r="D26" s="20" t="s">
        <v>83</v>
      </c>
      <c r="E26" s="20" t="s">
        <v>84</v>
      </c>
      <c r="F26" s="20" t="s">
        <v>85</v>
      </c>
      <c r="G26" s="20" t="s">
        <v>86</v>
      </c>
      <c r="H26" s="20" t="s">
        <v>87</v>
      </c>
      <c r="I26" s="20" t="s">
        <v>6</v>
      </c>
      <c r="J26" s="8"/>
      <c r="K26" s="8"/>
      <c r="L26" s="8"/>
      <c r="M26" s="8"/>
      <c r="N26" s="8"/>
      <c r="O26" s="8"/>
      <c r="P26" s="8"/>
      <c r="Q26" s="8"/>
    </row>
    <row r="27" spans="1:17" ht="68.45" customHeight="1" x14ac:dyDescent="0.2">
      <c r="A27" s="114"/>
      <c r="B27" s="27" t="s">
        <v>46</v>
      </c>
      <c r="C27" s="48" t="str">
        <f t="shared" ref="C27" si="3">C13</f>
        <v>Totals</v>
      </c>
      <c r="D27" s="20" t="s">
        <v>88</v>
      </c>
      <c r="E27" s="20" t="s">
        <v>89</v>
      </c>
      <c r="F27" s="20" t="s">
        <v>89</v>
      </c>
      <c r="G27" s="20" t="s">
        <v>89</v>
      </c>
      <c r="H27" s="20" t="s">
        <v>89</v>
      </c>
      <c r="I27" s="20" t="s">
        <v>6</v>
      </c>
      <c r="J27" s="8"/>
      <c r="K27" s="8"/>
      <c r="L27" s="8"/>
      <c r="M27" s="8"/>
      <c r="N27" s="8"/>
      <c r="O27" s="8"/>
      <c r="P27" s="8"/>
      <c r="Q27" s="8"/>
    </row>
    <row r="28" spans="1:17" s="33" customFormat="1" x14ac:dyDescent="0.2">
      <c r="A28" s="52"/>
      <c r="B28" s="34" t="s">
        <v>35</v>
      </c>
      <c r="C28" s="34" t="s">
        <v>25</v>
      </c>
      <c r="D28" s="87"/>
      <c r="E28" s="87"/>
      <c r="F28" s="87"/>
      <c r="G28" s="87"/>
      <c r="H28" s="87"/>
      <c r="I28" s="87"/>
      <c r="J28" s="32"/>
      <c r="K28" s="32"/>
      <c r="L28" s="32"/>
      <c r="M28" s="32"/>
      <c r="N28" s="32"/>
      <c r="O28" s="32"/>
      <c r="P28" s="32"/>
      <c r="Q28" s="32"/>
    </row>
    <row r="29" spans="1:17" ht="53.25" customHeight="1" x14ac:dyDescent="0.2">
      <c r="A29" s="15"/>
      <c r="B29" s="18" t="s">
        <v>47</v>
      </c>
      <c r="C29" s="26">
        <f>C22</f>
        <v>2175860961.23</v>
      </c>
      <c r="D29" s="26">
        <f t="shared" ref="D29:I29" si="4">D22</f>
        <v>299132375.23000002</v>
      </c>
      <c r="E29" s="26">
        <f t="shared" si="4"/>
        <v>1675073361</v>
      </c>
      <c r="F29" s="26">
        <f t="shared" si="4"/>
        <v>25051038</v>
      </c>
      <c r="G29" s="26">
        <f t="shared" si="4"/>
        <v>16719864</v>
      </c>
      <c r="H29" s="26">
        <f t="shared" si="4"/>
        <v>159884323</v>
      </c>
      <c r="I29" s="26">
        <f t="shared" si="4"/>
        <v>0</v>
      </c>
      <c r="J29" s="8"/>
      <c r="K29" s="8"/>
      <c r="L29" s="8"/>
      <c r="M29" s="8"/>
      <c r="N29" s="8"/>
      <c r="O29" s="8"/>
      <c r="P29" s="8"/>
      <c r="Q29" s="8"/>
    </row>
    <row r="30" spans="1:17" s="33" customFormat="1" ht="52.5" customHeight="1" thickBot="1" x14ac:dyDescent="0.25">
      <c r="A30" s="25"/>
      <c r="B30" s="50" t="s">
        <v>13</v>
      </c>
      <c r="C30" s="51" t="s">
        <v>25</v>
      </c>
      <c r="D30" s="88"/>
      <c r="E30" s="88"/>
      <c r="F30" s="88"/>
      <c r="G30" s="89"/>
      <c r="H30" s="88"/>
      <c r="I30" s="88"/>
    </row>
    <row r="31" spans="1:17" ht="16.5" thickBot="1" x14ac:dyDescent="0.25">
      <c r="A31" s="39"/>
      <c r="B31" s="22" t="s">
        <v>36</v>
      </c>
      <c r="C31" s="46"/>
      <c r="D31" s="17"/>
      <c r="E31" s="17"/>
      <c r="F31" s="17"/>
      <c r="G31" s="1"/>
      <c r="H31" s="28"/>
      <c r="I31" s="28"/>
    </row>
    <row r="32" spans="1:17" s="9" customFormat="1" ht="21.75" customHeight="1" x14ac:dyDescent="0.2">
      <c r="A32" s="55"/>
      <c r="B32" s="69" t="s">
        <v>55</v>
      </c>
      <c r="C32" s="70">
        <f>SUM(D32:I32)</f>
        <v>26341709.486000001</v>
      </c>
      <c r="D32" s="70">
        <f t="shared" ref="D32:I32" si="5">SUM(D33:D36)</f>
        <v>974463.82</v>
      </c>
      <c r="E32" s="70">
        <f t="shared" si="5"/>
        <v>25367245.666000001</v>
      </c>
      <c r="F32" s="70">
        <f t="shared" si="5"/>
        <v>0</v>
      </c>
      <c r="G32" s="70">
        <f t="shared" si="5"/>
        <v>0</v>
      </c>
      <c r="H32" s="70">
        <f t="shared" si="5"/>
        <v>0</v>
      </c>
      <c r="I32" s="70">
        <f t="shared" si="5"/>
        <v>0</v>
      </c>
    </row>
    <row r="33" spans="1:9" s="58" customFormat="1" ht="27" customHeight="1" x14ac:dyDescent="0.2">
      <c r="A33" s="56"/>
      <c r="B33" s="57" t="s">
        <v>56</v>
      </c>
      <c r="C33" s="63"/>
      <c r="D33" s="63"/>
      <c r="E33" s="63"/>
      <c r="F33" s="63"/>
      <c r="G33" s="64"/>
      <c r="H33" s="63"/>
      <c r="I33" s="63"/>
    </row>
    <row r="34" spans="1:9" s="61" customFormat="1" ht="25.5" customHeight="1" x14ac:dyDescent="0.2">
      <c r="A34" s="59"/>
      <c r="B34" s="60" t="s">
        <v>57</v>
      </c>
      <c r="C34" s="63">
        <f t="shared" ref="C34:C60" si="6">SUM(D34:I34)</f>
        <v>25685521.486000001</v>
      </c>
      <c r="D34" s="63">
        <f>954463.82+20000</f>
        <v>974463.82</v>
      </c>
      <c r="E34" s="63">
        <v>24711057.666000001</v>
      </c>
      <c r="F34" s="63">
        <v>0</v>
      </c>
      <c r="G34" s="63">
        <v>0</v>
      </c>
      <c r="H34" s="63">
        <v>0</v>
      </c>
      <c r="I34" s="63">
        <v>0</v>
      </c>
    </row>
    <row r="35" spans="1:9" s="58" customFormat="1" ht="22.5" customHeight="1" x14ac:dyDescent="0.2">
      <c r="A35" s="56"/>
      <c r="B35" s="57" t="s">
        <v>58</v>
      </c>
      <c r="C35" s="63"/>
      <c r="D35" s="63"/>
      <c r="E35" s="63"/>
      <c r="F35" s="63"/>
      <c r="G35" s="64"/>
      <c r="H35" s="63"/>
      <c r="I35" s="63"/>
    </row>
    <row r="36" spans="1:9" s="66" customFormat="1" ht="21.75" customHeight="1" x14ac:dyDescent="0.2">
      <c r="A36" s="65"/>
      <c r="B36" s="60" t="s">
        <v>59</v>
      </c>
      <c r="C36" s="63">
        <f t="shared" si="6"/>
        <v>656188</v>
      </c>
      <c r="D36" s="63">
        <v>0</v>
      </c>
      <c r="E36" s="63">
        <v>656188</v>
      </c>
      <c r="F36" s="63">
        <v>0</v>
      </c>
      <c r="G36" s="63">
        <v>0</v>
      </c>
      <c r="H36" s="63">
        <v>0</v>
      </c>
      <c r="I36" s="63">
        <v>0</v>
      </c>
    </row>
    <row r="37" spans="1:9" s="9" customFormat="1" ht="27" customHeight="1" x14ac:dyDescent="0.2">
      <c r="A37" s="55"/>
      <c r="B37" s="69" t="s">
        <v>60</v>
      </c>
      <c r="C37" s="70">
        <f t="shared" si="6"/>
        <v>1053703579.48</v>
      </c>
      <c r="D37" s="70">
        <f t="shared" ref="D37:I37" si="7">SUM(D38:D43)</f>
        <v>246755254.82999998</v>
      </c>
      <c r="E37" s="70">
        <f t="shared" si="7"/>
        <v>678948324.64999998</v>
      </c>
      <c r="F37" s="70">
        <f t="shared" si="7"/>
        <v>0</v>
      </c>
      <c r="G37" s="70">
        <f t="shared" si="7"/>
        <v>0</v>
      </c>
      <c r="H37" s="70">
        <f t="shared" si="7"/>
        <v>128000000</v>
      </c>
      <c r="I37" s="70">
        <f t="shared" si="7"/>
        <v>0</v>
      </c>
    </row>
    <row r="38" spans="1:9" s="58" customFormat="1" ht="25.5" customHeight="1" x14ac:dyDescent="0.2">
      <c r="A38" s="56"/>
      <c r="B38" s="57" t="s">
        <v>61</v>
      </c>
      <c r="C38" s="63"/>
      <c r="D38" s="63"/>
      <c r="E38" s="63"/>
      <c r="F38" s="63"/>
      <c r="G38" s="64"/>
      <c r="H38" s="63"/>
      <c r="I38" s="63"/>
    </row>
    <row r="39" spans="1:9" s="61" customFormat="1" ht="22.5" customHeight="1" x14ac:dyDescent="0.2">
      <c r="A39" s="59"/>
      <c r="B39" s="60" t="s">
        <v>62</v>
      </c>
      <c r="C39" s="63">
        <f t="shared" si="6"/>
        <v>1022236137</v>
      </c>
      <c r="D39" s="63">
        <v>216479114</v>
      </c>
      <c r="E39" s="63">
        <v>677757023</v>
      </c>
      <c r="F39" s="63">
        <v>0</v>
      </c>
      <c r="G39" s="63">
        <v>0</v>
      </c>
      <c r="H39" s="63">
        <v>128000000</v>
      </c>
      <c r="I39" s="63">
        <v>0</v>
      </c>
    </row>
    <row r="40" spans="1:9" s="58" customFormat="1" ht="21.75" customHeight="1" x14ac:dyDescent="0.2">
      <c r="A40" s="56"/>
      <c r="B40" s="57" t="s">
        <v>63</v>
      </c>
      <c r="C40" s="63"/>
      <c r="D40" s="63"/>
      <c r="E40" s="63"/>
      <c r="F40" s="63"/>
      <c r="G40" s="64"/>
      <c r="H40" s="63"/>
      <c r="I40" s="63"/>
    </row>
    <row r="41" spans="1:9" s="61" customFormat="1" ht="27" customHeight="1" x14ac:dyDescent="0.2">
      <c r="A41" s="59"/>
      <c r="B41" s="60" t="s">
        <v>64</v>
      </c>
      <c r="C41" s="63">
        <f t="shared" si="6"/>
        <v>30276140.829999998</v>
      </c>
      <c r="D41" s="63">
        <v>30276140.829999998</v>
      </c>
      <c r="E41" s="63">
        <v>0</v>
      </c>
      <c r="F41" s="63">
        <v>0</v>
      </c>
      <c r="G41" s="63">
        <v>0</v>
      </c>
      <c r="H41" s="63">
        <v>0</v>
      </c>
      <c r="I41" s="63">
        <v>0</v>
      </c>
    </row>
    <row r="42" spans="1:9" s="58" customFormat="1" ht="25.5" customHeight="1" x14ac:dyDescent="0.2">
      <c r="A42" s="56"/>
      <c r="B42" s="57" t="s">
        <v>65</v>
      </c>
      <c r="C42" s="63"/>
      <c r="D42" s="63"/>
      <c r="E42" s="63"/>
      <c r="F42" s="63"/>
      <c r="G42" s="64"/>
      <c r="H42" s="63"/>
      <c r="I42" s="63"/>
    </row>
    <row r="43" spans="1:9" s="66" customFormat="1" ht="22.5" customHeight="1" x14ac:dyDescent="0.2">
      <c r="A43" s="65"/>
      <c r="B43" s="60" t="s">
        <v>66</v>
      </c>
      <c r="C43" s="63">
        <f t="shared" si="6"/>
        <v>1191301.6499999999</v>
      </c>
      <c r="D43" s="63">
        <v>0</v>
      </c>
      <c r="E43" s="63">
        <v>1191301.6499999999</v>
      </c>
      <c r="F43" s="63">
        <f t="shared" ref="F43" si="8">SUM(G43:L43)</f>
        <v>0</v>
      </c>
      <c r="G43" s="63">
        <f t="shared" ref="G43" si="9">SUM(H43:M43)</f>
        <v>0</v>
      </c>
      <c r="H43" s="63">
        <f t="shared" ref="H43" si="10">SUM(I43:N43)</f>
        <v>0</v>
      </c>
      <c r="I43" s="63">
        <f t="shared" ref="I43" si="11">SUM(J43:O43)</f>
        <v>0</v>
      </c>
    </row>
    <row r="44" spans="1:9" s="9" customFormat="1" ht="21.75" customHeight="1" x14ac:dyDescent="0.2">
      <c r="A44" s="55"/>
      <c r="B44" s="69" t="s">
        <v>67</v>
      </c>
      <c r="C44" s="70">
        <f t="shared" si="6"/>
        <v>344121843.85933405</v>
      </c>
      <c r="D44" s="70">
        <f>SUM(D45:D53)</f>
        <v>452656.58</v>
      </c>
      <c r="E44" s="70">
        <f t="shared" ref="E44:I44" si="12">SUM(E45:E53)</f>
        <v>343669187.27933407</v>
      </c>
      <c r="F44" s="70">
        <f t="shared" si="12"/>
        <v>0</v>
      </c>
      <c r="G44" s="70">
        <f t="shared" si="12"/>
        <v>0</v>
      </c>
      <c r="H44" s="70">
        <f t="shared" si="12"/>
        <v>0</v>
      </c>
      <c r="I44" s="70">
        <f t="shared" si="12"/>
        <v>0</v>
      </c>
    </row>
    <row r="45" spans="1:9" s="58" customFormat="1" ht="27" customHeight="1" x14ac:dyDescent="0.2">
      <c r="A45" s="56"/>
      <c r="B45" s="57" t="s">
        <v>54</v>
      </c>
      <c r="C45" s="63"/>
      <c r="D45" s="63"/>
      <c r="E45" s="63"/>
      <c r="F45" s="63"/>
      <c r="G45" s="64"/>
      <c r="H45" s="63"/>
      <c r="I45" s="63"/>
    </row>
    <row r="46" spans="1:9" s="61" customFormat="1" ht="25.5" customHeight="1" x14ac:dyDescent="0.2">
      <c r="A46" s="59"/>
      <c r="B46" s="60" t="s">
        <v>68</v>
      </c>
      <c r="C46" s="63">
        <f t="shared" si="6"/>
        <v>12270863.078046</v>
      </c>
      <c r="D46" s="63">
        <v>0</v>
      </c>
      <c r="E46" s="63">
        <v>12270863.078046</v>
      </c>
      <c r="F46" s="63">
        <v>0</v>
      </c>
      <c r="G46" s="63">
        <v>0</v>
      </c>
      <c r="H46" s="63">
        <v>0</v>
      </c>
      <c r="I46" s="63">
        <v>0</v>
      </c>
    </row>
    <row r="47" spans="1:9" s="61" customFormat="1" ht="22.5" customHeight="1" x14ac:dyDescent="0.2">
      <c r="A47" s="59"/>
      <c r="B47" s="60" t="s">
        <v>69</v>
      </c>
      <c r="C47" s="63">
        <f t="shared" si="6"/>
        <v>3912449.0973479995</v>
      </c>
      <c r="D47" s="63">
        <v>0</v>
      </c>
      <c r="E47" s="63">
        <v>3912449.0973479995</v>
      </c>
      <c r="F47" s="63">
        <v>0</v>
      </c>
      <c r="G47" s="63">
        <v>0</v>
      </c>
      <c r="H47" s="63">
        <v>0</v>
      </c>
      <c r="I47" s="63">
        <v>0</v>
      </c>
    </row>
    <row r="48" spans="1:9" s="58" customFormat="1" ht="21.75" customHeight="1" x14ac:dyDescent="0.2">
      <c r="A48" s="56"/>
      <c r="B48" s="57" t="s">
        <v>70</v>
      </c>
      <c r="C48" s="63"/>
      <c r="D48" s="63"/>
      <c r="E48" s="63"/>
      <c r="F48" s="63"/>
      <c r="G48" s="64"/>
      <c r="H48" s="63"/>
      <c r="I48" s="63"/>
    </row>
    <row r="49" spans="1:9" s="66" customFormat="1" ht="27" customHeight="1" x14ac:dyDescent="0.2">
      <c r="A49" s="65"/>
      <c r="B49" s="60" t="s">
        <v>71</v>
      </c>
      <c r="C49" s="63">
        <f t="shared" si="6"/>
        <v>21500699.699999999</v>
      </c>
      <c r="D49" s="63">
        <v>57270</v>
      </c>
      <c r="E49" s="63">
        <v>21443429.699999999</v>
      </c>
      <c r="F49" s="63">
        <v>0</v>
      </c>
      <c r="G49" s="63">
        <v>0</v>
      </c>
      <c r="H49" s="63">
        <v>0</v>
      </c>
      <c r="I49" s="63">
        <v>0</v>
      </c>
    </row>
    <row r="50" spans="1:9" s="68" customFormat="1" ht="25.5" customHeight="1" x14ac:dyDescent="0.2">
      <c r="A50" s="67"/>
      <c r="B50" s="57" t="s">
        <v>72</v>
      </c>
      <c r="C50" s="63"/>
      <c r="D50" s="63"/>
      <c r="E50" s="63"/>
      <c r="F50" s="63"/>
      <c r="G50" s="64"/>
      <c r="H50" s="63"/>
      <c r="I50" s="63"/>
    </row>
    <row r="51" spans="1:9" s="66" customFormat="1" ht="22.5" customHeight="1" x14ac:dyDescent="0.2">
      <c r="A51" s="65"/>
      <c r="B51" s="60" t="s">
        <v>73</v>
      </c>
      <c r="C51" s="63">
        <f t="shared" si="6"/>
        <v>1191301.6499999999</v>
      </c>
      <c r="D51" s="63">
        <v>0</v>
      </c>
      <c r="E51" s="63">
        <v>1191301.6499999999</v>
      </c>
      <c r="F51" s="63">
        <v>0</v>
      </c>
      <c r="G51" s="63">
        <v>0</v>
      </c>
      <c r="H51" s="63">
        <v>0</v>
      </c>
      <c r="I51" s="63">
        <v>0</v>
      </c>
    </row>
    <row r="52" spans="1:9" s="58" customFormat="1" ht="21.75" customHeight="1" x14ac:dyDescent="0.2">
      <c r="A52" s="56"/>
      <c r="B52" s="57" t="s">
        <v>74</v>
      </c>
      <c r="C52" s="63"/>
      <c r="D52" s="63"/>
      <c r="E52" s="63"/>
      <c r="F52" s="63"/>
      <c r="G52" s="64"/>
      <c r="H52" s="63"/>
      <c r="I52" s="63"/>
    </row>
    <row r="53" spans="1:9" s="61" customFormat="1" ht="27" customHeight="1" x14ac:dyDescent="0.2">
      <c r="A53" s="59"/>
      <c r="B53" s="60" t="s">
        <v>75</v>
      </c>
      <c r="C53" s="63">
        <f t="shared" si="6"/>
        <v>305246530.33394003</v>
      </c>
      <c r="D53" s="63">
        <v>395386.58</v>
      </c>
      <c r="E53" s="63">
        <v>304851143.75394005</v>
      </c>
      <c r="F53" s="63">
        <v>0</v>
      </c>
      <c r="G53" s="63">
        <v>0</v>
      </c>
      <c r="H53" s="63">
        <v>0</v>
      </c>
      <c r="I53" s="63">
        <v>0</v>
      </c>
    </row>
    <row r="54" spans="1:9" s="9" customFormat="1" ht="25.5" customHeight="1" x14ac:dyDescent="0.2">
      <c r="A54" s="55"/>
      <c r="B54" s="69" t="s">
        <v>76</v>
      </c>
      <c r="C54" s="70">
        <f t="shared" si="6"/>
        <v>76342296</v>
      </c>
      <c r="D54" s="70">
        <f>SUM(D55:D58)</f>
        <v>50000000</v>
      </c>
      <c r="E54" s="70">
        <f t="shared" ref="E54:I54" si="13">SUM(E55:E58)</f>
        <v>1342296</v>
      </c>
      <c r="F54" s="70">
        <f t="shared" si="13"/>
        <v>25000000</v>
      </c>
      <c r="G54" s="70">
        <f t="shared" si="13"/>
        <v>0</v>
      </c>
      <c r="H54" s="70">
        <f t="shared" si="13"/>
        <v>0</v>
      </c>
      <c r="I54" s="70">
        <f t="shared" si="13"/>
        <v>0</v>
      </c>
    </row>
    <row r="55" spans="1:9" s="58" customFormat="1" ht="22.5" customHeight="1" x14ac:dyDescent="0.2">
      <c r="A55" s="56"/>
      <c r="B55" s="57" t="s">
        <v>77</v>
      </c>
      <c r="C55" s="63"/>
      <c r="D55" s="63"/>
      <c r="E55" s="63"/>
      <c r="F55" s="63"/>
      <c r="G55" s="64"/>
      <c r="H55" s="63"/>
      <c r="I55" s="63"/>
    </row>
    <row r="56" spans="1:9" s="61" customFormat="1" ht="21.75" customHeight="1" x14ac:dyDescent="0.2">
      <c r="A56" s="59"/>
      <c r="B56" s="60" t="s">
        <v>78</v>
      </c>
      <c r="C56" s="63">
        <f t="shared" si="6"/>
        <v>75000000</v>
      </c>
      <c r="D56" s="63">
        <v>50000000</v>
      </c>
      <c r="E56" s="63">
        <v>0</v>
      </c>
      <c r="F56" s="63">
        <v>25000000</v>
      </c>
      <c r="G56" s="63">
        <v>0</v>
      </c>
      <c r="H56" s="63">
        <v>0</v>
      </c>
      <c r="I56" s="63">
        <v>0</v>
      </c>
    </row>
    <row r="57" spans="1:9" s="58" customFormat="1" ht="27" customHeight="1" x14ac:dyDescent="0.2">
      <c r="A57" s="56"/>
      <c r="B57" s="57" t="s">
        <v>79</v>
      </c>
      <c r="C57" s="63"/>
      <c r="D57" s="63"/>
      <c r="E57" s="63"/>
      <c r="F57" s="63"/>
      <c r="G57" s="64"/>
      <c r="H57" s="63"/>
      <c r="I57" s="63"/>
    </row>
    <row r="58" spans="1:9" s="66" customFormat="1" ht="25.5" customHeight="1" x14ac:dyDescent="0.2">
      <c r="A58" s="65"/>
      <c r="B58" s="60" t="s">
        <v>80</v>
      </c>
      <c r="C58" s="63">
        <f t="shared" si="6"/>
        <v>1342296</v>
      </c>
      <c r="D58" s="63">
        <v>0</v>
      </c>
      <c r="E58" s="63">
        <v>1342296</v>
      </c>
      <c r="F58" s="63">
        <v>0</v>
      </c>
      <c r="G58" s="63">
        <v>0</v>
      </c>
      <c r="H58" s="63">
        <v>0</v>
      </c>
      <c r="I58" s="63">
        <v>0</v>
      </c>
    </row>
    <row r="59" spans="1:9" s="9" customFormat="1" ht="31.5" x14ac:dyDescent="0.2">
      <c r="A59" s="55"/>
      <c r="B59" s="69" t="s">
        <v>81</v>
      </c>
      <c r="C59" s="70">
        <f t="shared" si="6"/>
        <v>114366773</v>
      </c>
      <c r="D59" s="70">
        <v>0</v>
      </c>
      <c r="E59" s="70">
        <v>110788052</v>
      </c>
      <c r="F59" s="70">
        <v>0</v>
      </c>
      <c r="G59" s="70">
        <v>3578721</v>
      </c>
      <c r="H59" s="70">
        <v>0</v>
      </c>
      <c r="I59" s="70">
        <v>0</v>
      </c>
    </row>
    <row r="60" spans="1:9" s="9" customFormat="1" ht="21.75" customHeight="1" x14ac:dyDescent="0.2">
      <c r="A60" s="55"/>
      <c r="B60" s="69" t="s">
        <v>82</v>
      </c>
      <c r="C60" s="70">
        <f t="shared" si="6"/>
        <v>261524022</v>
      </c>
      <c r="D60" s="70">
        <f>100000+25000+800000+25000</f>
        <v>950000</v>
      </c>
      <c r="E60" s="70">
        <f>256827992-177839</f>
        <v>256650153</v>
      </c>
      <c r="F60" s="70">
        <v>0</v>
      </c>
      <c r="G60" s="70">
        <v>3923869</v>
      </c>
      <c r="H60" s="70">
        <v>0</v>
      </c>
      <c r="I60" s="70">
        <v>0</v>
      </c>
    </row>
    <row r="61" spans="1:9" ht="55.5" customHeight="1" x14ac:dyDescent="0.2">
      <c r="A61" s="39"/>
      <c r="B61" s="18" t="s">
        <v>43</v>
      </c>
      <c r="C61" s="62">
        <f>SUM(C32,C37,C44,C54,C59,C60)</f>
        <v>1876400223.8253341</v>
      </c>
      <c r="D61" s="62">
        <f t="shared" ref="D61:I61" si="14">SUM(D32,D37,D44,D54,D59,D60)</f>
        <v>299132375.23000002</v>
      </c>
      <c r="E61" s="62">
        <f t="shared" si="14"/>
        <v>1416765258.5953341</v>
      </c>
      <c r="F61" s="62">
        <f t="shared" si="14"/>
        <v>25000000</v>
      </c>
      <c r="G61" s="62">
        <f t="shared" si="14"/>
        <v>7502590</v>
      </c>
      <c r="H61" s="62">
        <f t="shared" si="14"/>
        <v>128000000</v>
      </c>
      <c r="I61" s="62">
        <f t="shared" si="14"/>
        <v>0</v>
      </c>
    </row>
  </sheetData>
  <mergeCells count="13">
    <mergeCell ref="A26:A27"/>
    <mergeCell ref="A5:I5"/>
    <mergeCell ref="A1:B1"/>
    <mergeCell ref="C1:D1"/>
    <mergeCell ref="A2:B2"/>
    <mergeCell ref="C2:D2"/>
    <mergeCell ref="A3:B3"/>
    <mergeCell ref="C3:D3"/>
    <mergeCell ref="A7:I7"/>
    <mergeCell ref="A8:I8"/>
    <mergeCell ref="D10:I10"/>
    <mergeCell ref="A12:A13"/>
    <mergeCell ref="D24:I24"/>
  </mergeCells>
  <pageMargins left="0.7" right="0.7" top="0.75" bottom="0.75" header="0.3" footer="0.3"/>
  <pageSetup paperSize="17" scale="71" fitToHeight="0" orientation="landscape" r:id="rId1"/>
  <headerFooter>
    <oddHeader>&amp;L&amp;"Calibri Light,Bold"&amp;24Strategic Budgeting</oddHeader>
  </headerFooter>
  <rowBreaks count="1" manualBreakCount="1">
    <brk id="23"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9"/>
  <sheetViews>
    <sheetView tabSelected="1" workbookViewId="0">
      <selection activeCell="C4" sqref="C4"/>
    </sheetView>
  </sheetViews>
  <sheetFormatPr defaultColWidth="9.140625" defaultRowHeight="15.75" x14ac:dyDescent="0.2"/>
  <cols>
    <col min="1" max="1" width="20.140625" style="94" customWidth="1"/>
    <col min="2" max="2" width="130.28515625" style="94" customWidth="1"/>
    <col min="3" max="3" width="20.85546875" style="10" customWidth="1"/>
    <col min="4" max="4" width="23" style="10" bestFit="1" customWidth="1"/>
    <col min="5" max="6" width="23" style="10" customWidth="1"/>
    <col min="7" max="7" width="25.28515625" style="10" bestFit="1" customWidth="1"/>
    <col min="8" max="8" width="23.140625" style="10" customWidth="1"/>
    <col min="9" max="9" width="22.7109375" style="10" customWidth="1"/>
    <col min="10" max="11" width="24.7109375" style="11" customWidth="1"/>
    <col min="12" max="12" width="9" style="94" bestFit="1" customWidth="1"/>
    <col min="13" max="13" width="24.7109375" style="94" customWidth="1"/>
    <col min="14" max="16" width="9" style="94" bestFit="1" customWidth="1"/>
    <col min="17" max="17" width="6.140625" style="94" bestFit="1" customWidth="1"/>
    <col min="18" max="16384" width="9.140625" style="94"/>
  </cols>
  <sheetData>
    <row r="1" spans="1:13" s="92" customFormat="1" ht="15.75" customHeight="1" x14ac:dyDescent="0.2">
      <c r="A1" s="107" t="s">
        <v>1</v>
      </c>
      <c r="B1" s="108"/>
      <c r="C1" s="109" t="s">
        <v>52</v>
      </c>
      <c r="D1" s="115"/>
      <c r="E1" s="98"/>
      <c r="F1" s="98"/>
      <c r="G1" s="30"/>
    </row>
    <row r="2" spans="1:13" s="92" customFormat="1" x14ac:dyDescent="0.2">
      <c r="A2" s="107" t="s">
        <v>2</v>
      </c>
      <c r="B2" s="108"/>
      <c r="C2" s="110">
        <v>42381</v>
      </c>
      <c r="D2" s="116"/>
      <c r="E2" s="30"/>
      <c r="F2" s="30"/>
      <c r="G2" s="30"/>
    </row>
    <row r="3" spans="1:13" s="92" customFormat="1" x14ac:dyDescent="0.2">
      <c r="A3" s="107" t="s">
        <v>3</v>
      </c>
      <c r="B3" s="108"/>
      <c r="C3" s="109" t="s">
        <v>32</v>
      </c>
      <c r="D3" s="115"/>
      <c r="E3" s="98"/>
      <c r="F3" s="98"/>
      <c r="G3" s="30"/>
    </row>
    <row r="4" spans="1:13" s="92" customFormat="1" x14ac:dyDescent="0.2">
      <c r="A4" s="96"/>
      <c r="B4" s="90"/>
      <c r="C4" s="95"/>
      <c r="D4" s="30"/>
      <c r="E4" s="30"/>
      <c r="F4" s="30"/>
      <c r="G4" s="30"/>
    </row>
    <row r="5" spans="1:13" s="92" customFormat="1" ht="14.25" x14ac:dyDescent="0.2">
      <c r="A5" s="125" t="s">
        <v>50</v>
      </c>
      <c r="B5" s="126"/>
      <c r="C5" s="126"/>
      <c r="D5" s="126"/>
      <c r="E5" s="126"/>
      <c r="F5" s="126"/>
      <c r="G5" s="126"/>
      <c r="H5" s="126"/>
      <c r="I5" s="126"/>
      <c r="J5" s="126"/>
      <c r="K5" s="126"/>
    </row>
    <row r="6" spans="1:13" s="7" customFormat="1" x14ac:dyDescent="0.2">
      <c r="A6" s="5"/>
      <c r="B6" s="6"/>
      <c r="C6" s="43"/>
      <c r="D6" s="6"/>
      <c r="E6" s="6"/>
      <c r="F6" s="6"/>
      <c r="G6" s="6"/>
      <c r="H6" s="6"/>
      <c r="I6" s="6"/>
      <c r="J6" s="6"/>
      <c r="K6" s="6"/>
    </row>
    <row r="7" spans="1:13" ht="16.5" x14ac:dyDescent="0.2">
      <c r="A7" s="117" t="s">
        <v>48</v>
      </c>
      <c r="B7" s="118"/>
      <c r="C7" s="118"/>
      <c r="D7" s="118"/>
      <c r="E7" s="118"/>
      <c r="F7" s="118"/>
      <c r="G7" s="118"/>
      <c r="H7" s="118"/>
      <c r="I7" s="118"/>
      <c r="J7" s="118"/>
      <c r="K7" s="118"/>
    </row>
    <row r="8" spans="1:13" ht="16.5" x14ac:dyDescent="0.2">
      <c r="A8" s="117" t="s">
        <v>51</v>
      </c>
      <c r="B8" s="118"/>
      <c r="C8" s="118"/>
      <c r="D8" s="118"/>
      <c r="E8" s="118"/>
      <c r="F8" s="118"/>
      <c r="G8" s="118"/>
      <c r="H8" s="118"/>
      <c r="I8" s="118"/>
      <c r="J8" s="118"/>
      <c r="K8" s="118"/>
    </row>
    <row r="9" spans="1:13" x14ac:dyDescent="0.2">
      <c r="M9" s="73"/>
    </row>
    <row r="10" spans="1:13" x14ac:dyDescent="0.2">
      <c r="A10" s="9"/>
      <c r="B10" s="23" t="s">
        <v>26</v>
      </c>
      <c r="C10" s="44"/>
      <c r="D10" s="119" t="s">
        <v>14</v>
      </c>
      <c r="E10" s="119"/>
      <c r="F10" s="119"/>
      <c r="G10" s="120"/>
      <c r="H10" s="120"/>
      <c r="I10" s="120"/>
      <c r="J10" s="120"/>
      <c r="K10" s="120"/>
      <c r="M10" s="73"/>
    </row>
    <row r="11" spans="1:13" x14ac:dyDescent="0.2">
      <c r="B11" s="95"/>
      <c r="C11" s="31"/>
      <c r="D11" s="97"/>
      <c r="E11" s="97"/>
      <c r="F11" s="97"/>
      <c r="G11" s="97"/>
      <c r="H11" s="97"/>
      <c r="I11" s="97"/>
      <c r="J11" s="97"/>
      <c r="K11" s="97"/>
      <c r="M11" s="73"/>
    </row>
    <row r="12" spans="1:13" ht="63" x14ac:dyDescent="0.2">
      <c r="A12" s="127" t="s">
        <v>98</v>
      </c>
      <c r="B12" s="93" t="s">
        <v>23</v>
      </c>
      <c r="C12" s="45" t="s">
        <v>0</v>
      </c>
      <c r="D12" s="91" t="s">
        <v>83</v>
      </c>
      <c r="E12" s="91" t="s">
        <v>90</v>
      </c>
      <c r="F12" s="91" t="s">
        <v>100</v>
      </c>
      <c r="G12" s="91" t="s">
        <v>84</v>
      </c>
      <c r="H12" s="91" t="s">
        <v>85</v>
      </c>
      <c r="I12" s="91" t="s">
        <v>86</v>
      </c>
      <c r="J12" s="91" t="s">
        <v>87</v>
      </c>
      <c r="K12" s="91" t="s">
        <v>6</v>
      </c>
    </row>
    <row r="13" spans="1:13" x14ac:dyDescent="0.2">
      <c r="A13" s="128"/>
      <c r="B13" s="27" t="s">
        <v>40</v>
      </c>
      <c r="C13" s="45" t="s">
        <v>0</v>
      </c>
      <c r="D13" s="91" t="s">
        <v>88</v>
      </c>
      <c r="E13" s="91" t="s">
        <v>88</v>
      </c>
      <c r="F13" s="91" t="s">
        <v>88</v>
      </c>
      <c r="G13" s="91" t="s">
        <v>89</v>
      </c>
      <c r="H13" s="91" t="s">
        <v>89</v>
      </c>
      <c r="I13" s="91" t="s">
        <v>89</v>
      </c>
      <c r="J13" s="91" t="s">
        <v>89</v>
      </c>
      <c r="K13" s="91" t="s">
        <v>6</v>
      </c>
    </row>
    <row r="14" spans="1:13" ht="32.25" thickBot="1" x14ac:dyDescent="0.25">
      <c r="A14" s="36"/>
      <c r="B14" s="37" t="s">
        <v>27</v>
      </c>
      <c r="C14" s="45" t="s">
        <v>0</v>
      </c>
      <c r="D14" s="76" t="s">
        <v>91</v>
      </c>
      <c r="E14" s="76" t="s">
        <v>92</v>
      </c>
      <c r="F14" s="76" t="s">
        <v>93</v>
      </c>
      <c r="G14" s="76" t="s">
        <v>28</v>
      </c>
      <c r="H14" s="76" t="s">
        <v>28</v>
      </c>
      <c r="I14" s="76" t="s">
        <v>28</v>
      </c>
      <c r="J14" s="76" t="s">
        <v>28</v>
      </c>
      <c r="K14" s="76" t="s">
        <v>28</v>
      </c>
    </row>
    <row r="15" spans="1:13" ht="16.5" thickBot="1" x14ac:dyDescent="0.25">
      <c r="A15" s="90"/>
      <c r="B15" s="22" t="s">
        <v>15</v>
      </c>
      <c r="C15" s="46"/>
      <c r="D15" s="12"/>
      <c r="E15" s="12"/>
      <c r="F15" s="12"/>
      <c r="G15" s="12"/>
      <c r="H15" s="12"/>
      <c r="I15" s="12"/>
      <c r="J15" s="13"/>
      <c r="K15" s="13"/>
    </row>
    <row r="16" spans="1:13" x14ac:dyDescent="0.25">
      <c r="A16" s="14"/>
      <c r="B16" s="21" t="s">
        <v>94</v>
      </c>
      <c r="C16" s="77">
        <f>SUM(D16:K16)</f>
        <v>22350000</v>
      </c>
      <c r="D16" s="78">
        <f>+D65-D20</f>
        <v>0</v>
      </c>
      <c r="E16" s="78">
        <f t="shared" ref="E16:K16" si="0">+E65-E20</f>
        <v>0</v>
      </c>
      <c r="F16" s="78">
        <f t="shared" si="0"/>
        <v>0</v>
      </c>
      <c r="G16" s="78">
        <v>0</v>
      </c>
      <c r="H16" s="78">
        <v>0</v>
      </c>
      <c r="I16" s="78">
        <v>0</v>
      </c>
      <c r="J16" s="78">
        <f t="shared" si="0"/>
        <v>22350000</v>
      </c>
      <c r="K16" s="78">
        <f t="shared" si="0"/>
        <v>0</v>
      </c>
    </row>
    <row r="17" spans="1:19" s="7" customFormat="1" x14ac:dyDescent="0.25">
      <c r="A17" s="71"/>
      <c r="B17" s="16" t="s">
        <v>44</v>
      </c>
      <c r="C17" s="77">
        <f>SUM(D17:K17)</f>
        <v>22350000</v>
      </c>
      <c r="D17" s="79">
        <f t="shared" ref="D17:F17" si="1">+D16</f>
        <v>0</v>
      </c>
      <c r="E17" s="79">
        <f t="shared" si="1"/>
        <v>0</v>
      </c>
      <c r="F17" s="79">
        <f t="shared" si="1"/>
        <v>0</v>
      </c>
      <c r="G17" s="79">
        <f>+G16</f>
        <v>0</v>
      </c>
      <c r="H17" s="79">
        <f t="shared" ref="H17:K17" si="2">+H16</f>
        <v>0</v>
      </c>
      <c r="I17" s="79">
        <f t="shared" si="2"/>
        <v>0</v>
      </c>
      <c r="J17" s="79">
        <f t="shared" si="2"/>
        <v>22350000</v>
      </c>
      <c r="K17" s="79">
        <f t="shared" si="2"/>
        <v>0</v>
      </c>
    </row>
    <row r="18" spans="1:19" s="33" customFormat="1" ht="48" thickBot="1" x14ac:dyDescent="0.3">
      <c r="A18" s="52"/>
      <c r="B18" s="53" t="s">
        <v>21</v>
      </c>
      <c r="C18" s="54" t="s">
        <v>42</v>
      </c>
      <c r="D18" s="99"/>
      <c r="E18" s="99"/>
      <c r="F18" s="99"/>
      <c r="G18" s="99"/>
      <c r="H18" s="99"/>
      <c r="I18" s="99"/>
      <c r="J18" s="99"/>
      <c r="K18" s="99"/>
    </row>
    <row r="19" spans="1:19" s="7" customFormat="1" ht="16.5" thickBot="1" x14ac:dyDescent="0.25">
      <c r="A19" s="71"/>
      <c r="B19" s="100" t="s">
        <v>33</v>
      </c>
      <c r="C19" s="101"/>
      <c r="D19" s="102"/>
      <c r="E19" s="102"/>
      <c r="F19" s="102"/>
      <c r="G19" s="102"/>
      <c r="H19" s="102"/>
      <c r="I19" s="102"/>
      <c r="J19" s="102"/>
      <c r="K19" s="103"/>
    </row>
    <row r="20" spans="1:19" s="7" customFormat="1" ht="16.5" thickBot="1" x14ac:dyDescent="0.3">
      <c r="A20" s="71"/>
      <c r="B20" s="72" t="s">
        <v>22</v>
      </c>
      <c r="C20" s="81">
        <f>SUM(D20:K20)</f>
        <v>1890113589.23</v>
      </c>
      <c r="D20" s="82">
        <f>+D65</f>
        <v>32653261.229999997</v>
      </c>
      <c r="E20" s="82">
        <f>+E65</f>
        <v>50000000</v>
      </c>
      <c r="F20" s="82">
        <f>+F65</f>
        <v>216479114</v>
      </c>
      <c r="G20" s="82">
        <f>1452225714+155000</f>
        <v>1452380714</v>
      </c>
      <c r="H20" s="82">
        <v>25000500</v>
      </c>
      <c r="I20" s="82">
        <v>7950000</v>
      </c>
      <c r="J20" s="82">
        <v>105650000</v>
      </c>
      <c r="K20" s="82">
        <v>0</v>
      </c>
    </row>
    <row r="21" spans="1:19" ht="16.5" thickBot="1" x14ac:dyDescent="0.3">
      <c r="A21" s="90"/>
      <c r="B21" s="22" t="s">
        <v>24</v>
      </c>
      <c r="C21" s="83"/>
      <c r="D21" s="84"/>
      <c r="E21" s="84"/>
      <c r="F21" s="84"/>
      <c r="G21" s="84"/>
      <c r="H21" s="84" t="s">
        <v>53</v>
      </c>
      <c r="I21" s="84"/>
      <c r="J21" s="85"/>
      <c r="K21" s="85"/>
    </row>
    <row r="22" spans="1:19" ht="31.5" x14ac:dyDescent="0.25">
      <c r="A22" s="90"/>
      <c r="B22" s="29" t="s">
        <v>34</v>
      </c>
      <c r="C22" s="86">
        <f>+C17+C20</f>
        <v>1912463589.23</v>
      </c>
      <c r="D22" s="86">
        <f t="shared" ref="D22:K22" si="3">+D17+D20</f>
        <v>32653261.229999997</v>
      </c>
      <c r="E22" s="86">
        <f t="shared" si="3"/>
        <v>50000000</v>
      </c>
      <c r="F22" s="86">
        <f t="shared" si="3"/>
        <v>216479114</v>
      </c>
      <c r="G22" s="86">
        <f t="shared" si="3"/>
        <v>1452380714</v>
      </c>
      <c r="H22" s="86">
        <f t="shared" si="3"/>
        <v>25000500</v>
      </c>
      <c r="I22" s="86">
        <f t="shared" si="3"/>
        <v>7950000</v>
      </c>
      <c r="J22" s="86">
        <f t="shared" si="3"/>
        <v>128000000</v>
      </c>
      <c r="K22" s="86">
        <f t="shared" si="3"/>
        <v>0</v>
      </c>
    </row>
    <row r="23" spans="1:19" x14ac:dyDescent="0.2">
      <c r="A23" s="14"/>
      <c r="B23" s="90"/>
      <c r="C23" s="47"/>
      <c r="D23" s="95"/>
      <c r="E23" s="95"/>
      <c r="F23" s="95"/>
      <c r="G23" s="95"/>
      <c r="H23" s="95"/>
      <c r="I23" s="19"/>
      <c r="J23" s="95"/>
      <c r="K23" s="95"/>
    </row>
    <row r="24" spans="1:19" x14ac:dyDescent="0.2">
      <c r="A24" s="9"/>
      <c r="B24" s="23" t="s">
        <v>38</v>
      </c>
      <c r="C24" s="44"/>
      <c r="D24" s="119" t="s">
        <v>14</v>
      </c>
      <c r="E24" s="119"/>
      <c r="F24" s="119"/>
      <c r="G24" s="120"/>
      <c r="H24" s="120"/>
      <c r="I24" s="120"/>
      <c r="J24" s="120"/>
      <c r="K24" s="120"/>
    </row>
    <row r="25" spans="1:19" x14ac:dyDescent="0.2">
      <c r="A25" s="14"/>
      <c r="B25" s="90"/>
      <c r="C25" s="47"/>
      <c r="D25" s="95"/>
      <c r="E25" s="95"/>
      <c r="F25" s="95"/>
      <c r="G25" s="95"/>
      <c r="H25" s="95"/>
      <c r="I25" s="19"/>
      <c r="J25" s="95"/>
      <c r="K25" s="95"/>
    </row>
    <row r="26" spans="1:19" ht="63" x14ac:dyDescent="0.2">
      <c r="A26" s="123" t="s">
        <v>99</v>
      </c>
      <c r="B26" s="93" t="s">
        <v>45</v>
      </c>
      <c r="C26" s="48" t="str">
        <f t="shared" ref="C26:C27" si="4">C12</f>
        <v>Totals</v>
      </c>
      <c r="D26" s="91" t="s">
        <v>83</v>
      </c>
      <c r="E26" s="91" t="s">
        <v>90</v>
      </c>
      <c r="F26" s="91" t="s">
        <v>100</v>
      </c>
      <c r="G26" s="91" t="s">
        <v>84</v>
      </c>
      <c r="H26" s="91" t="s">
        <v>85</v>
      </c>
      <c r="I26" s="91" t="s">
        <v>86</v>
      </c>
      <c r="J26" s="91" t="s">
        <v>87</v>
      </c>
      <c r="K26" s="91" t="s">
        <v>6</v>
      </c>
      <c r="L26" s="95"/>
      <c r="M26" s="95"/>
      <c r="N26" s="95"/>
      <c r="O26" s="95"/>
      <c r="P26" s="95"/>
      <c r="Q26" s="95"/>
      <c r="R26" s="95"/>
      <c r="S26" s="95"/>
    </row>
    <row r="27" spans="1:19" x14ac:dyDescent="0.2">
      <c r="A27" s="124"/>
      <c r="B27" s="27" t="s">
        <v>46</v>
      </c>
      <c r="C27" s="48" t="str">
        <f t="shared" si="4"/>
        <v>Totals</v>
      </c>
      <c r="D27" s="91" t="s">
        <v>88</v>
      </c>
      <c r="E27" s="91" t="s">
        <v>88</v>
      </c>
      <c r="F27" s="91" t="s">
        <v>88</v>
      </c>
      <c r="G27" s="91" t="s">
        <v>89</v>
      </c>
      <c r="H27" s="91" t="s">
        <v>89</v>
      </c>
      <c r="I27" s="91" t="s">
        <v>89</v>
      </c>
      <c r="J27" s="91" t="s">
        <v>89</v>
      </c>
      <c r="K27" s="91" t="s">
        <v>6</v>
      </c>
      <c r="L27" s="95"/>
      <c r="M27" s="95"/>
      <c r="N27" s="95"/>
      <c r="O27" s="95"/>
      <c r="P27" s="95"/>
      <c r="Q27" s="95"/>
      <c r="R27" s="95"/>
      <c r="S27" s="95"/>
    </row>
    <row r="28" spans="1:19" s="33" customFormat="1" x14ac:dyDescent="0.2">
      <c r="A28" s="52"/>
      <c r="B28" s="34" t="s">
        <v>35</v>
      </c>
      <c r="C28" s="34" t="s">
        <v>25</v>
      </c>
      <c r="D28" s="87"/>
      <c r="E28" s="87"/>
      <c r="F28" s="87"/>
      <c r="G28" s="87"/>
      <c r="H28" s="87"/>
      <c r="I28" s="87"/>
      <c r="J28" s="87"/>
      <c r="K28" s="87"/>
      <c r="L28" s="32"/>
      <c r="M28" s="32"/>
      <c r="N28" s="32"/>
      <c r="O28" s="32"/>
      <c r="P28" s="32"/>
      <c r="Q28" s="32"/>
      <c r="R28" s="32"/>
      <c r="S28" s="32"/>
    </row>
    <row r="29" spans="1:19" ht="31.5" x14ac:dyDescent="0.2">
      <c r="A29" s="15"/>
      <c r="B29" s="18" t="s">
        <v>47</v>
      </c>
      <c r="C29" s="26">
        <f>C22</f>
        <v>1912463589.23</v>
      </c>
      <c r="D29" s="26">
        <f>D22</f>
        <v>32653261.229999997</v>
      </c>
      <c r="E29" s="26">
        <f t="shared" ref="E29:K29" si="5">E22</f>
        <v>50000000</v>
      </c>
      <c r="F29" s="26">
        <f t="shared" si="5"/>
        <v>216479114</v>
      </c>
      <c r="G29" s="26">
        <f t="shared" si="5"/>
        <v>1452380714</v>
      </c>
      <c r="H29" s="26">
        <f t="shared" si="5"/>
        <v>25000500</v>
      </c>
      <c r="I29" s="26">
        <f t="shared" si="5"/>
        <v>7950000</v>
      </c>
      <c r="J29" s="26">
        <f t="shared" si="5"/>
        <v>128000000</v>
      </c>
      <c r="K29" s="26">
        <f t="shared" si="5"/>
        <v>0</v>
      </c>
      <c r="L29" s="95"/>
      <c r="M29" s="95"/>
      <c r="N29" s="95"/>
      <c r="O29" s="95"/>
      <c r="P29" s="95"/>
      <c r="Q29" s="95"/>
      <c r="R29" s="95"/>
      <c r="S29" s="95"/>
    </row>
    <row r="30" spans="1:19" s="33" customFormat="1" ht="32.25" thickBot="1" x14ac:dyDescent="0.25">
      <c r="A30" s="25"/>
      <c r="B30" s="50" t="s">
        <v>13</v>
      </c>
      <c r="C30" s="51" t="s">
        <v>95</v>
      </c>
      <c r="D30" s="51" t="s">
        <v>95</v>
      </c>
      <c r="E30" s="51" t="s">
        <v>95</v>
      </c>
      <c r="F30" s="51" t="s">
        <v>95</v>
      </c>
      <c r="G30" s="51" t="s">
        <v>95</v>
      </c>
      <c r="H30" s="51" t="s">
        <v>95</v>
      </c>
      <c r="I30" s="51" t="s">
        <v>95</v>
      </c>
      <c r="J30" s="51" t="s">
        <v>95</v>
      </c>
      <c r="K30" s="51" t="s">
        <v>95</v>
      </c>
    </row>
    <row r="31" spans="1:19" ht="16.5" thickBot="1" x14ac:dyDescent="0.25">
      <c r="A31" s="90"/>
      <c r="B31" s="22" t="s">
        <v>36</v>
      </c>
      <c r="C31" s="46" t="s">
        <v>53</v>
      </c>
      <c r="D31" s="104" t="s">
        <v>53</v>
      </c>
      <c r="E31" s="17"/>
      <c r="F31" s="17"/>
      <c r="G31" s="17"/>
      <c r="H31" s="17"/>
      <c r="I31" s="1"/>
      <c r="J31" s="28"/>
      <c r="K31" s="28"/>
    </row>
    <row r="32" spans="1:19" s="9" customFormat="1" x14ac:dyDescent="0.2">
      <c r="A32" s="96"/>
      <c r="B32" s="69" t="s">
        <v>55</v>
      </c>
      <c r="C32" s="70">
        <f>SUM(D32:K32)</f>
        <v>35911982.486000001</v>
      </c>
      <c r="D32" s="70">
        <f>SUM(D33:D37)</f>
        <v>974463.82</v>
      </c>
      <c r="E32" s="70">
        <f t="shared" ref="E32:K32" si="6">SUM(E33:E37)</f>
        <v>0</v>
      </c>
      <c r="F32" s="70">
        <f t="shared" si="6"/>
        <v>0</v>
      </c>
      <c r="G32" s="70">
        <f t="shared" si="6"/>
        <v>34937518.666000001</v>
      </c>
      <c r="H32" s="70">
        <f t="shared" si="6"/>
        <v>0</v>
      </c>
      <c r="I32" s="70">
        <f t="shared" si="6"/>
        <v>0</v>
      </c>
      <c r="J32" s="70">
        <f t="shared" si="6"/>
        <v>0</v>
      </c>
      <c r="K32" s="70">
        <f t="shared" si="6"/>
        <v>0</v>
      </c>
    </row>
    <row r="33" spans="1:11" s="58" customFormat="1" x14ac:dyDescent="0.2">
      <c r="A33" s="56"/>
      <c r="B33" s="57" t="s">
        <v>56</v>
      </c>
      <c r="C33" s="63"/>
      <c r="D33" s="63"/>
      <c r="E33" s="63"/>
      <c r="F33" s="63"/>
      <c r="G33" s="63"/>
      <c r="H33" s="63"/>
      <c r="I33" s="64"/>
      <c r="J33" s="63"/>
      <c r="K33" s="63"/>
    </row>
    <row r="34" spans="1:11" s="61" customFormat="1" x14ac:dyDescent="0.2">
      <c r="A34" s="59"/>
      <c r="B34" s="60" t="s">
        <v>57</v>
      </c>
      <c r="C34" s="63">
        <f t="shared" ref="C34:C64" si="7">SUM(D34:K34)</f>
        <v>25685521.486000001</v>
      </c>
      <c r="D34" s="63">
        <f>954463.82+20000</f>
        <v>974463.82</v>
      </c>
      <c r="E34" s="63"/>
      <c r="F34" s="63"/>
      <c r="G34" s="63">
        <f>24711057.666</f>
        <v>24711057.666000001</v>
      </c>
      <c r="H34" s="63">
        <v>0</v>
      </c>
      <c r="I34" s="63">
        <v>0</v>
      </c>
      <c r="J34" s="63">
        <v>0</v>
      </c>
      <c r="K34" s="63">
        <v>0</v>
      </c>
    </row>
    <row r="35" spans="1:11" s="58" customFormat="1" x14ac:dyDescent="0.2">
      <c r="A35" s="56"/>
      <c r="B35" s="57" t="s">
        <v>58</v>
      </c>
      <c r="C35" s="63"/>
      <c r="D35" s="63"/>
      <c r="E35" s="63"/>
      <c r="F35" s="63"/>
      <c r="G35" s="63"/>
      <c r="H35" s="63"/>
      <c r="I35" s="64"/>
      <c r="J35" s="63"/>
      <c r="K35" s="63"/>
    </row>
    <row r="36" spans="1:11" s="66" customFormat="1" x14ac:dyDescent="0.2">
      <c r="A36" s="65"/>
      <c r="B36" s="60" t="s">
        <v>59</v>
      </c>
      <c r="C36" s="63">
        <f t="shared" si="7"/>
        <v>656188</v>
      </c>
      <c r="D36" s="63">
        <v>0</v>
      </c>
      <c r="E36" s="63"/>
      <c r="F36" s="63"/>
      <c r="G36" s="63">
        <v>656188</v>
      </c>
      <c r="H36" s="63">
        <v>0</v>
      </c>
      <c r="I36" s="63">
        <v>0</v>
      </c>
      <c r="J36" s="63">
        <v>0</v>
      </c>
      <c r="K36" s="63">
        <v>0</v>
      </c>
    </row>
    <row r="37" spans="1:11" s="66" customFormat="1" x14ac:dyDescent="0.2">
      <c r="A37" s="65"/>
      <c r="B37" s="105" t="s">
        <v>101</v>
      </c>
      <c r="C37" s="63">
        <f t="shared" si="7"/>
        <v>9570273</v>
      </c>
      <c r="D37" s="63"/>
      <c r="E37" s="63"/>
      <c r="F37" s="63"/>
      <c r="G37" s="63">
        <f>8965904+604369</f>
        <v>9570273</v>
      </c>
      <c r="H37" s="63"/>
      <c r="I37" s="63"/>
      <c r="J37" s="63"/>
      <c r="K37" s="63"/>
    </row>
    <row r="38" spans="1:11" s="9" customFormat="1" x14ac:dyDescent="0.2">
      <c r="A38" s="96"/>
      <c r="B38" s="69" t="s">
        <v>60</v>
      </c>
      <c r="C38" s="70">
        <f t="shared" si="7"/>
        <v>981525200.48000002</v>
      </c>
      <c r="D38" s="70">
        <f>SUM(D39:D45)</f>
        <v>31226140.829999998</v>
      </c>
      <c r="E38" s="70">
        <f t="shared" ref="E38:K38" si="8">SUM(E39:E45)</f>
        <v>0</v>
      </c>
      <c r="F38" s="70">
        <f t="shared" si="8"/>
        <v>0</v>
      </c>
      <c r="G38" s="70">
        <f t="shared" si="8"/>
        <v>822299059.64999998</v>
      </c>
      <c r="H38" s="70">
        <f t="shared" si="8"/>
        <v>0</v>
      </c>
      <c r="I38" s="70">
        <f t="shared" si="8"/>
        <v>0</v>
      </c>
      <c r="J38" s="70">
        <f t="shared" si="8"/>
        <v>128000000</v>
      </c>
      <c r="K38" s="70">
        <f t="shared" si="8"/>
        <v>0</v>
      </c>
    </row>
    <row r="39" spans="1:11" s="58" customFormat="1" x14ac:dyDescent="0.2">
      <c r="A39" s="56"/>
      <c r="B39" s="57" t="s">
        <v>61</v>
      </c>
      <c r="C39" s="63"/>
      <c r="D39" s="63"/>
      <c r="E39" s="63"/>
      <c r="F39" s="63"/>
      <c r="G39" s="63"/>
      <c r="H39" s="63"/>
      <c r="I39" s="64"/>
      <c r="J39" s="63"/>
      <c r="K39" s="63"/>
    </row>
    <row r="40" spans="1:11" s="61" customFormat="1" x14ac:dyDescent="0.2">
      <c r="A40" s="59"/>
      <c r="B40" s="60" t="s">
        <v>62</v>
      </c>
      <c r="C40" s="63">
        <f t="shared" si="7"/>
        <v>806707023</v>
      </c>
      <c r="D40" s="63">
        <v>950000</v>
      </c>
      <c r="E40" s="63"/>
      <c r="F40" s="63">
        <v>0</v>
      </c>
      <c r="G40" s="63">
        <f>677757023</f>
        <v>677757023</v>
      </c>
      <c r="H40" s="63">
        <v>0</v>
      </c>
      <c r="I40" s="63">
        <v>0</v>
      </c>
      <c r="J40" s="63">
        <v>128000000</v>
      </c>
      <c r="K40" s="63">
        <v>0</v>
      </c>
    </row>
    <row r="41" spans="1:11" s="58" customFormat="1" x14ac:dyDescent="0.2">
      <c r="A41" s="56"/>
      <c r="B41" s="57" t="s">
        <v>63</v>
      </c>
      <c r="C41" s="63"/>
      <c r="D41" s="63"/>
      <c r="E41" s="63"/>
      <c r="F41" s="63"/>
      <c r="G41" s="63"/>
      <c r="H41" s="63"/>
      <c r="I41" s="64"/>
      <c r="J41" s="63"/>
      <c r="K41" s="63"/>
    </row>
    <row r="42" spans="1:11" s="61" customFormat="1" x14ac:dyDescent="0.2">
      <c r="A42" s="59"/>
      <c r="B42" s="60" t="s">
        <v>64</v>
      </c>
      <c r="C42" s="63">
        <f t="shared" si="7"/>
        <v>30276140.829999998</v>
      </c>
      <c r="D42" s="63">
        <v>30276140.829999998</v>
      </c>
      <c r="E42" s="63"/>
      <c r="F42" s="63"/>
      <c r="G42" s="63">
        <v>0</v>
      </c>
      <c r="H42" s="63">
        <v>0</v>
      </c>
      <c r="I42" s="63">
        <v>0</v>
      </c>
      <c r="J42" s="63">
        <v>0</v>
      </c>
      <c r="K42" s="63">
        <v>0</v>
      </c>
    </row>
    <row r="43" spans="1:11" s="58" customFormat="1" x14ac:dyDescent="0.2">
      <c r="A43" s="56"/>
      <c r="B43" s="57" t="s">
        <v>65</v>
      </c>
      <c r="C43" s="63"/>
      <c r="D43" s="63"/>
      <c r="E43" s="63"/>
      <c r="F43" s="63"/>
      <c r="G43" s="63"/>
      <c r="H43" s="63"/>
      <c r="I43" s="64"/>
      <c r="J43" s="63"/>
      <c r="K43" s="63"/>
    </row>
    <row r="44" spans="1:11" s="66" customFormat="1" x14ac:dyDescent="0.2">
      <c r="A44" s="65"/>
      <c r="B44" s="60" t="s">
        <v>66</v>
      </c>
      <c r="C44" s="63">
        <f t="shared" si="7"/>
        <v>1191301.6499999999</v>
      </c>
      <c r="D44" s="63">
        <v>0</v>
      </c>
      <c r="E44" s="63"/>
      <c r="F44" s="63"/>
      <c r="G44" s="63">
        <v>1191301.6499999999</v>
      </c>
      <c r="H44" s="63">
        <f t="shared" ref="H44:K44" si="9">SUM(I44:N44)</f>
        <v>0</v>
      </c>
      <c r="I44" s="63">
        <f t="shared" si="9"/>
        <v>0</v>
      </c>
      <c r="J44" s="63">
        <f t="shared" si="9"/>
        <v>0</v>
      </c>
      <c r="K44" s="63">
        <f t="shared" si="9"/>
        <v>0</v>
      </c>
    </row>
    <row r="45" spans="1:11" s="66" customFormat="1" x14ac:dyDescent="0.2">
      <c r="A45" s="65"/>
      <c r="B45" s="105" t="s">
        <v>101</v>
      </c>
      <c r="C45" s="63">
        <f t="shared" si="7"/>
        <v>143350735</v>
      </c>
      <c r="D45" s="63"/>
      <c r="E45" s="63"/>
      <c r="F45" s="63"/>
      <c r="G45" s="63">
        <f>127174932+16175803</f>
        <v>143350735</v>
      </c>
      <c r="H45" s="63"/>
      <c r="I45" s="63"/>
      <c r="J45" s="63"/>
      <c r="K45" s="63"/>
    </row>
    <row r="46" spans="1:11" s="9" customFormat="1" x14ac:dyDescent="0.2">
      <c r="A46" s="96"/>
      <c r="B46" s="69" t="s">
        <v>67</v>
      </c>
      <c r="C46" s="70">
        <f>SUM(D46:K46)</f>
        <v>435810604.85933399</v>
      </c>
      <c r="D46" s="70">
        <f>SUM(D47:D56)</f>
        <v>452656.58</v>
      </c>
      <c r="E46" s="70">
        <f t="shared" ref="E46:K46" si="10">SUM(E47:E56)</f>
        <v>0</v>
      </c>
      <c r="F46" s="70">
        <f t="shared" si="10"/>
        <v>0</v>
      </c>
      <c r="G46" s="70">
        <f t="shared" si="10"/>
        <v>431434079.27933401</v>
      </c>
      <c r="H46" s="70">
        <f t="shared" si="10"/>
        <v>0</v>
      </c>
      <c r="I46" s="70">
        <f t="shared" si="10"/>
        <v>3923869</v>
      </c>
      <c r="J46" s="70">
        <f t="shared" si="10"/>
        <v>0</v>
      </c>
      <c r="K46" s="70">
        <f t="shared" si="10"/>
        <v>0</v>
      </c>
    </row>
    <row r="47" spans="1:11" s="58" customFormat="1" x14ac:dyDescent="0.2">
      <c r="A47" s="56"/>
      <c r="B47" s="57" t="s">
        <v>54</v>
      </c>
      <c r="C47" s="63"/>
      <c r="D47" s="63"/>
      <c r="E47" s="63"/>
      <c r="F47" s="63"/>
      <c r="G47" s="63"/>
      <c r="H47" s="63"/>
      <c r="I47" s="64"/>
      <c r="J47" s="63"/>
      <c r="K47" s="63"/>
    </row>
    <row r="48" spans="1:11" s="61" customFormat="1" ht="31.5" x14ac:dyDescent="0.2">
      <c r="A48" s="59"/>
      <c r="B48" s="60" t="s">
        <v>68</v>
      </c>
      <c r="C48" s="63">
        <f t="shared" si="7"/>
        <v>12270863.078046</v>
      </c>
      <c r="D48" s="63">
        <v>0</v>
      </c>
      <c r="E48" s="63"/>
      <c r="F48" s="63"/>
      <c r="G48" s="63">
        <v>12270863.078046</v>
      </c>
      <c r="H48" s="63">
        <v>0</v>
      </c>
      <c r="I48" s="63">
        <v>0</v>
      </c>
      <c r="J48" s="63">
        <v>0</v>
      </c>
      <c r="K48" s="63">
        <v>0</v>
      </c>
    </row>
    <row r="49" spans="1:11" s="61" customFormat="1" ht="31.5" x14ac:dyDescent="0.2">
      <c r="A49" s="59"/>
      <c r="B49" s="60" t="s">
        <v>69</v>
      </c>
      <c r="C49" s="63">
        <f t="shared" si="7"/>
        <v>3912449.0973479995</v>
      </c>
      <c r="D49" s="63">
        <v>0</v>
      </c>
      <c r="E49" s="63"/>
      <c r="F49" s="63"/>
      <c r="G49" s="63">
        <v>3912449.0973479995</v>
      </c>
      <c r="H49" s="63">
        <v>0</v>
      </c>
      <c r="I49" s="63">
        <v>0</v>
      </c>
      <c r="J49" s="63">
        <v>0</v>
      </c>
      <c r="K49" s="63">
        <v>0</v>
      </c>
    </row>
    <row r="50" spans="1:11" s="58" customFormat="1" x14ac:dyDescent="0.2">
      <c r="A50" s="56"/>
      <c r="B50" s="57" t="s">
        <v>70</v>
      </c>
      <c r="C50" s="63"/>
      <c r="D50" s="63"/>
      <c r="E50" s="63"/>
      <c r="F50" s="63"/>
      <c r="G50" s="63"/>
      <c r="H50" s="63"/>
      <c r="I50" s="64"/>
      <c r="J50" s="63"/>
      <c r="K50" s="63"/>
    </row>
    <row r="51" spans="1:11" s="66" customFormat="1" x14ac:dyDescent="0.2">
      <c r="A51" s="65"/>
      <c r="B51" s="60" t="s">
        <v>71</v>
      </c>
      <c r="C51" s="63">
        <f t="shared" si="7"/>
        <v>21500699.699999999</v>
      </c>
      <c r="D51" s="63">
        <v>57270</v>
      </c>
      <c r="E51" s="63"/>
      <c r="F51" s="63"/>
      <c r="G51" s="63">
        <v>21443429.699999999</v>
      </c>
      <c r="H51" s="63">
        <v>0</v>
      </c>
      <c r="I51" s="63">
        <v>0</v>
      </c>
      <c r="J51" s="63">
        <v>0</v>
      </c>
      <c r="K51" s="63">
        <v>0</v>
      </c>
    </row>
    <row r="52" spans="1:11" s="68" customFormat="1" x14ac:dyDescent="0.2">
      <c r="A52" s="67"/>
      <c r="B52" s="57" t="s">
        <v>72</v>
      </c>
      <c r="C52" s="63"/>
      <c r="D52" s="63"/>
      <c r="E52" s="63"/>
      <c r="F52" s="63"/>
      <c r="G52" s="63"/>
      <c r="H52" s="63"/>
      <c r="I52" s="64"/>
      <c r="J52" s="63"/>
      <c r="K52" s="63"/>
    </row>
    <row r="53" spans="1:11" s="66" customFormat="1" x14ac:dyDescent="0.2">
      <c r="A53" s="65"/>
      <c r="B53" s="60" t="s">
        <v>73</v>
      </c>
      <c r="C53" s="63">
        <f t="shared" si="7"/>
        <v>1191301.6499999999</v>
      </c>
      <c r="D53" s="63">
        <v>0</v>
      </c>
      <c r="E53" s="63"/>
      <c r="F53" s="63"/>
      <c r="G53" s="63">
        <v>1191301.6499999999</v>
      </c>
      <c r="H53" s="63">
        <v>0</v>
      </c>
      <c r="I53" s="63">
        <v>0</v>
      </c>
      <c r="J53" s="63">
        <v>0</v>
      </c>
      <c r="K53" s="63">
        <v>0</v>
      </c>
    </row>
    <row r="54" spans="1:11" s="58" customFormat="1" x14ac:dyDescent="0.2">
      <c r="A54" s="56"/>
      <c r="B54" s="57" t="s">
        <v>74</v>
      </c>
      <c r="C54" s="63"/>
      <c r="D54" s="63"/>
      <c r="E54" s="63"/>
      <c r="F54" s="63"/>
      <c r="G54" s="63"/>
      <c r="H54" s="63"/>
      <c r="I54" s="64"/>
      <c r="J54" s="63"/>
      <c r="K54" s="63"/>
    </row>
    <row r="55" spans="1:11" s="61" customFormat="1" x14ac:dyDescent="0.2">
      <c r="A55" s="59"/>
      <c r="B55" s="60" t="s">
        <v>75</v>
      </c>
      <c r="C55" s="63">
        <f t="shared" si="7"/>
        <v>309170399.33393997</v>
      </c>
      <c r="D55" s="63">
        <v>395386.58</v>
      </c>
      <c r="E55" s="63"/>
      <c r="F55" s="63"/>
      <c r="G55" s="63">
        <f>304851143.75394</f>
        <v>304851143.75393999</v>
      </c>
      <c r="H55" s="63">
        <v>0</v>
      </c>
      <c r="I55" s="63">
        <v>3923869</v>
      </c>
      <c r="J55" s="63">
        <v>0</v>
      </c>
      <c r="K55" s="63">
        <v>0</v>
      </c>
    </row>
    <row r="56" spans="1:11" s="61" customFormat="1" x14ac:dyDescent="0.2">
      <c r="A56" s="59"/>
      <c r="B56" s="105" t="s">
        <v>101</v>
      </c>
      <c r="C56" s="63">
        <f t="shared" si="7"/>
        <v>87764892</v>
      </c>
      <c r="D56" s="63"/>
      <c r="E56" s="63"/>
      <c r="F56" s="63"/>
      <c r="G56" s="63">
        <f>79577045+8187847</f>
        <v>87764892</v>
      </c>
      <c r="H56" s="63"/>
      <c r="I56" s="63"/>
      <c r="J56" s="63"/>
      <c r="K56" s="63"/>
    </row>
    <row r="57" spans="1:11" s="9" customFormat="1" x14ac:dyDescent="0.2">
      <c r="A57" s="96"/>
      <c r="B57" s="69" t="s">
        <v>96</v>
      </c>
      <c r="C57" s="70">
        <f t="shared" si="7"/>
        <v>92366547</v>
      </c>
      <c r="D57" s="70">
        <f>SUM(D58:D62)</f>
        <v>0</v>
      </c>
      <c r="E57" s="70">
        <f t="shared" ref="E57:K57" si="11">SUM(E58:E62)</f>
        <v>50000000</v>
      </c>
      <c r="F57" s="70">
        <f t="shared" si="11"/>
        <v>0</v>
      </c>
      <c r="G57" s="70">
        <f t="shared" si="11"/>
        <v>17366547</v>
      </c>
      <c r="H57" s="70">
        <f t="shared" si="11"/>
        <v>25000000</v>
      </c>
      <c r="I57" s="70">
        <f t="shared" si="11"/>
        <v>0</v>
      </c>
      <c r="J57" s="70">
        <f t="shared" si="11"/>
        <v>0</v>
      </c>
      <c r="K57" s="70">
        <f t="shared" si="11"/>
        <v>0</v>
      </c>
    </row>
    <row r="58" spans="1:11" s="58" customFormat="1" x14ac:dyDescent="0.2">
      <c r="A58" s="56"/>
      <c r="B58" s="57" t="s">
        <v>77</v>
      </c>
      <c r="C58" s="63"/>
      <c r="D58" s="63"/>
      <c r="E58" s="63"/>
      <c r="F58" s="63"/>
      <c r="G58" s="63"/>
      <c r="H58" s="63"/>
      <c r="I58" s="64"/>
      <c r="J58" s="63"/>
      <c r="K58" s="63"/>
    </row>
    <row r="59" spans="1:11" s="61" customFormat="1" x14ac:dyDescent="0.2">
      <c r="A59" s="59"/>
      <c r="B59" s="60" t="s">
        <v>78</v>
      </c>
      <c r="C59" s="63">
        <f>SUM(D59:K59)</f>
        <v>75000000</v>
      </c>
      <c r="D59" s="63">
        <v>0</v>
      </c>
      <c r="E59" s="63">
        <v>50000000</v>
      </c>
      <c r="F59" s="63"/>
      <c r="G59" s="63">
        <v>0</v>
      </c>
      <c r="H59" s="63">
        <v>25000000</v>
      </c>
      <c r="I59" s="63">
        <v>0</v>
      </c>
      <c r="J59" s="63">
        <v>0</v>
      </c>
      <c r="K59" s="63">
        <v>0</v>
      </c>
    </row>
    <row r="60" spans="1:11" s="58" customFormat="1" x14ac:dyDescent="0.2">
      <c r="A60" s="56"/>
      <c r="B60" s="57" t="s">
        <v>79</v>
      </c>
      <c r="C60" s="63"/>
      <c r="D60" s="63"/>
      <c r="E60" s="63"/>
      <c r="F60" s="63"/>
      <c r="G60" s="63"/>
      <c r="H60" s="63"/>
      <c r="I60" s="64"/>
      <c r="J60" s="63"/>
      <c r="K60" s="63"/>
    </row>
    <row r="61" spans="1:11" s="66" customFormat="1" x14ac:dyDescent="0.2">
      <c r="A61" s="65"/>
      <c r="B61" s="60" t="s">
        <v>80</v>
      </c>
      <c r="C61" s="63">
        <f t="shared" si="7"/>
        <v>1342296</v>
      </c>
      <c r="D61" s="63">
        <v>0</v>
      </c>
      <c r="E61" s="63"/>
      <c r="F61" s="63"/>
      <c r="G61" s="63">
        <f>1342296</f>
        <v>1342296</v>
      </c>
      <c r="H61" s="63">
        <v>0</v>
      </c>
      <c r="I61" s="63">
        <v>0</v>
      </c>
      <c r="J61" s="63">
        <v>0</v>
      </c>
      <c r="K61" s="63">
        <v>0</v>
      </c>
    </row>
    <row r="62" spans="1:11" s="66" customFormat="1" x14ac:dyDescent="0.2">
      <c r="A62" s="65"/>
      <c r="B62" s="105" t="s">
        <v>101</v>
      </c>
      <c r="C62" s="63">
        <f t="shared" si="7"/>
        <v>16024251</v>
      </c>
      <c r="D62" s="63"/>
      <c r="E62" s="63"/>
      <c r="F62" s="63"/>
      <c r="G62" s="63">
        <f>15932271+91980</f>
        <v>16024251</v>
      </c>
      <c r="H62" s="63"/>
      <c r="I62" s="63"/>
      <c r="J62" s="63"/>
      <c r="K62" s="63"/>
    </row>
    <row r="63" spans="1:11" s="9" customFormat="1" ht="31.5" x14ac:dyDescent="0.2">
      <c r="A63" s="96"/>
      <c r="B63" s="69" t="s">
        <v>81</v>
      </c>
      <c r="C63" s="70">
        <f t="shared" si="7"/>
        <v>114366773</v>
      </c>
      <c r="D63" s="70">
        <v>0</v>
      </c>
      <c r="E63" s="70">
        <v>0</v>
      </c>
      <c r="F63" s="70">
        <v>0</v>
      </c>
      <c r="G63" s="70">
        <v>110788052</v>
      </c>
      <c r="H63" s="70">
        <v>0</v>
      </c>
      <c r="I63" s="70">
        <v>3578721</v>
      </c>
      <c r="J63" s="70">
        <v>0</v>
      </c>
      <c r="K63" s="70">
        <v>0</v>
      </c>
    </row>
    <row r="64" spans="1:11" s="9" customFormat="1" x14ac:dyDescent="0.2">
      <c r="A64" s="96"/>
      <c r="B64" s="69" t="s">
        <v>97</v>
      </c>
      <c r="C64" s="70">
        <f t="shared" si="7"/>
        <v>216479114</v>
      </c>
      <c r="D64" s="70"/>
      <c r="E64" s="70"/>
      <c r="F64" s="70">
        <v>216479114</v>
      </c>
      <c r="G64" s="70"/>
      <c r="H64" s="70"/>
      <c r="I64" s="70"/>
      <c r="J64" s="70"/>
      <c r="K64" s="70"/>
    </row>
    <row r="65" spans="1:11" ht="31.5" x14ac:dyDescent="0.2">
      <c r="A65" s="90"/>
      <c r="B65" s="18" t="s">
        <v>43</v>
      </c>
      <c r="C65" s="62">
        <f>SUM(C64,C63,C57,C46,C38,C32)</f>
        <v>1876460221.8253341</v>
      </c>
      <c r="D65" s="62">
        <f>SUM(D64,D63,D57,D46,D38,D32)</f>
        <v>32653261.229999997</v>
      </c>
      <c r="E65" s="62">
        <f t="shared" ref="E65:K65" si="12">SUM(E64,E63,E57,E46,E38,E32)</f>
        <v>50000000</v>
      </c>
      <c r="F65" s="62">
        <f t="shared" si="12"/>
        <v>216479114</v>
      </c>
      <c r="G65" s="62">
        <f t="shared" si="12"/>
        <v>1416825256.5953341</v>
      </c>
      <c r="H65" s="62">
        <f t="shared" si="12"/>
        <v>25000000</v>
      </c>
      <c r="I65" s="62">
        <f t="shared" si="12"/>
        <v>7502590</v>
      </c>
      <c r="J65" s="62">
        <f t="shared" si="12"/>
        <v>128000000</v>
      </c>
      <c r="K65" s="62">
        <f t="shared" si="12"/>
        <v>0</v>
      </c>
    </row>
    <row r="66" spans="1:11" x14ac:dyDescent="0.2">
      <c r="B66" s="106" t="s">
        <v>102</v>
      </c>
      <c r="C66" s="10" t="s">
        <v>53</v>
      </c>
    </row>
    <row r="67" spans="1:11" x14ac:dyDescent="0.2">
      <c r="C67" s="10" t="s">
        <v>53</v>
      </c>
    </row>
    <row r="79" spans="1:11" x14ac:dyDescent="0.2">
      <c r="C79" s="10">
        <f>SUM(C67:C75)</f>
        <v>0</v>
      </c>
      <c r="D79" s="94"/>
      <c r="E79" s="94"/>
      <c r="F79" s="94"/>
      <c r="G79" s="94"/>
      <c r="H79" s="94"/>
      <c r="I79" s="94"/>
      <c r="J79" s="94"/>
      <c r="K79" s="94"/>
    </row>
  </sheetData>
  <mergeCells count="13">
    <mergeCell ref="A26:A27"/>
    <mergeCell ref="A5:K5"/>
    <mergeCell ref="A7:K7"/>
    <mergeCell ref="A8:K8"/>
    <mergeCell ref="D10:K10"/>
    <mergeCell ref="A12:A13"/>
    <mergeCell ref="D24:K24"/>
    <mergeCell ref="A3:B3"/>
    <mergeCell ref="C3:D3"/>
    <mergeCell ref="A1:B1"/>
    <mergeCell ref="C1:D1"/>
    <mergeCell ref="A2:B2"/>
    <mergeCell ref="C2:D2"/>
  </mergeCells>
  <pageMargins left="0" right="0" top="0" bottom="0" header="0.3" footer="0.3"/>
  <pageSetup paperSize="17" scale="51"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4" sqref="D4"/>
    </sheetView>
  </sheetViews>
  <sheetFormatPr defaultColWidth="9.140625" defaultRowHeight="12.75" x14ac:dyDescent="0.2"/>
  <cols>
    <col min="1" max="1" width="61.5703125" style="2" customWidth="1"/>
    <col min="2" max="4" width="9.140625" style="2"/>
    <col min="5" max="5" width="30.7109375" style="2" bestFit="1" customWidth="1"/>
    <col min="6" max="16384" width="9.140625" style="2"/>
  </cols>
  <sheetData>
    <row r="1" spans="1:1" ht="38.25" x14ac:dyDescent="0.2">
      <c r="A1" s="2" t="s">
        <v>5</v>
      </c>
    </row>
    <row r="3" spans="1:1" x14ac:dyDescent="0.2">
      <c r="A3" s="3" t="s">
        <v>7</v>
      </c>
    </row>
    <row r="4" spans="1:1" x14ac:dyDescent="0.2">
      <c r="A4" s="2" t="s">
        <v>4</v>
      </c>
    </row>
    <row r="5" spans="1:1" x14ac:dyDescent="0.2">
      <c r="A5" s="2" t="s">
        <v>6</v>
      </c>
    </row>
    <row r="6" spans="1:1" x14ac:dyDescent="0.2">
      <c r="A6" s="2" t="s">
        <v>20</v>
      </c>
    </row>
    <row r="8" spans="1:1" x14ac:dyDescent="0.2">
      <c r="A8" s="3" t="s">
        <v>8</v>
      </c>
    </row>
    <row r="9" spans="1:1" x14ac:dyDescent="0.2">
      <c r="A9" s="2" t="s">
        <v>9</v>
      </c>
    </row>
    <row r="10" spans="1:1" x14ac:dyDescent="0.2">
      <c r="A10" s="2" t="s">
        <v>10</v>
      </c>
    </row>
    <row r="11" spans="1:1" x14ac:dyDescent="0.2">
      <c r="A11" s="2" t="s">
        <v>11</v>
      </c>
    </row>
    <row r="12" spans="1:1" x14ac:dyDescent="0.2">
      <c r="A12" s="2" t="s">
        <v>12</v>
      </c>
    </row>
    <row r="15" spans="1:1" ht="33.75" customHeight="1" x14ac:dyDescent="0.2">
      <c r="A15" s="3" t="s">
        <v>16</v>
      </c>
    </row>
    <row r="16" spans="1:1" x14ac:dyDescent="0.2">
      <c r="A16" s="2" t="s">
        <v>17</v>
      </c>
    </row>
    <row r="17" spans="1:1" x14ac:dyDescent="0.2">
      <c r="A17" s="2" t="s">
        <v>18</v>
      </c>
    </row>
    <row r="18" spans="1:1" x14ac:dyDescent="0.2">
      <c r="A18" s="2" t="s">
        <v>19</v>
      </c>
    </row>
    <row r="20" spans="1:1" x14ac:dyDescent="0.2">
      <c r="A20" s="3" t="s">
        <v>29</v>
      </c>
    </row>
    <row r="21" spans="1:1" x14ac:dyDescent="0.2">
      <c r="A21" s="2" t="s">
        <v>30</v>
      </c>
    </row>
    <row r="22" spans="1:1" x14ac:dyDescent="0.2">
      <c r="A22" s="2" t="s">
        <v>31</v>
      </c>
    </row>
    <row r="24" spans="1:1" ht="31.5" x14ac:dyDescent="0.2">
      <c r="A24" s="24" t="s">
        <v>39</v>
      </c>
    </row>
    <row r="25" spans="1:1" x14ac:dyDescent="0.2">
      <c r="A25" s="49" t="s">
        <v>30</v>
      </c>
    </row>
    <row r="26" spans="1:1" x14ac:dyDescent="0.2">
      <c r="A26" s="49" t="s">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Strategic BudgetingOLDVERSION</vt:lpstr>
      <vt:lpstr>Strategic Budgeting NEW VERSION</vt:lpstr>
      <vt:lpstr>Sheet7</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2016-01-28T14:18:22Z</cp:lastPrinted>
  <dcterms:created xsi:type="dcterms:W3CDTF">2015-11-02T20:49:15Z</dcterms:created>
  <dcterms:modified xsi:type="dcterms:W3CDTF">2016-06-20T20:25:16Z</dcterms:modified>
</cp:coreProperties>
</file>